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19320" windowHeight="11760" firstSheet="5" activeTab="5"/>
  </bookViews>
  <sheets>
    <sheet name="Опрема за мужу" sheetId="19" r:id="rId1"/>
    <sheet name="Машине" sheetId="18" r:id="rId2"/>
    <sheet name="Опрема за Жив. фарме" sheetId="17" r:id="rId3"/>
    <sheet name="Пластеници" sheetId="20" r:id="rId4"/>
    <sheet name="Опрема за воћне кул." sheetId="15" r:id="rId5"/>
    <sheet name="Машине за заштиту биља" sheetId="14" r:id="rId6"/>
    <sheet name="Машине за наводњавање" sheetId="13" r:id="rId7"/>
    <sheet name="Опрема за пчеларство" sheetId="9" r:id="rId8"/>
    <sheet name="Опрема за рибарство" sheetId="12" r:id="rId9"/>
    <sheet name="Sheet1" sheetId="21" r:id="rId10"/>
  </sheets>
  <calcPr calcId="124519"/>
  <fileRecoveryPr repairLoad="1"/>
</workbook>
</file>

<file path=xl/calcChain.xml><?xml version="1.0" encoding="utf-8"?>
<calcChain xmlns="http://schemas.openxmlformats.org/spreadsheetml/2006/main">
  <c r="N13" i="9"/>
  <c r="M13"/>
  <c r="L13"/>
  <c r="L27" i="13"/>
  <c r="K27"/>
  <c r="J27"/>
  <c r="L24" i="14"/>
  <c r="K24"/>
  <c r="J24"/>
  <c r="L7" i="15"/>
  <c r="K7"/>
  <c r="J7"/>
  <c r="L8" i="20"/>
  <c r="K8"/>
  <c r="J8"/>
  <c r="L67" i="18"/>
  <c r="K67"/>
  <c r="J67"/>
  <c r="L11" i="19"/>
  <c r="K11"/>
  <c r="J11"/>
  <c r="I3" i="15"/>
  <c r="I5"/>
  <c r="I4"/>
  <c r="I6"/>
  <c r="I35" i="18"/>
  <c r="I10"/>
  <c r="I25"/>
  <c r="I20"/>
  <c r="I26"/>
  <c r="I30"/>
  <c r="I7"/>
  <c r="I8"/>
  <c r="I36"/>
  <c r="I50"/>
  <c r="I51"/>
  <c r="I42"/>
  <c r="I37"/>
  <c r="I40"/>
  <c r="I52"/>
  <c r="I31"/>
  <c r="I58"/>
  <c r="I53"/>
  <c r="I38"/>
  <c r="I43"/>
  <c r="I54"/>
  <c r="I16"/>
  <c r="I41"/>
  <c r="I11"/>
  <c r="I32"/>
  <c r="I15"/>
  <c r="I66"/>
  <c r="I48"/>
  <c r="I39"/>
  <c r="I17"/>
  <c r="I12"/>
  <c r="I59"/>
  <c r="I55"/>
  <c r="I21"/>
  <c r="I44"/>
  <c r="I27"/>
  <c r="I33"/>
  <c r="I34"/>
  <c r="I14"/>
  <c r="I22"/>
  <c r="I64"/>
  <c r="I61"/>
  <c r="I45"/>
  <c r="I13"/>
  <c r="I57"/>
  <c r="I23"/>
  <c r="I24"/>
  <c r="I3"/>
  <c r="I56"/>
  <c r="I62"/>
  <c r="I65"/>
  <c r="I28"/>
  <c r="I29"/>
  <c r="I49"/>
  <c r="I9"/>
  <c r="I5"/>
  <c r="I60"/>
  <c r="I46"/>
  <c r="I18"/>
  <c r="I19"/>
  <c r="I63"/>
  <c r="I47"/>
  <c r="I6"/>
  <c r="I4"/>
  <c r="I5" i="9"/>
  <c r="I11"/>
  <c r="I6"/>
  <c r="I9"/>
  <c r="I10"/>
  <c r="I4"/>
  <c r="I7"/>
  <c r="I8"/>
  <c r="I3"/>
  <c r="I12"/>
  <c r="I5" i="19"/>
  <c r="I8"/>
  <c r="I9"/>
  <c r="I7"/>
  <c r="I10"/>
  <c r="I6"/>
  <c r="I3"/>
  <c r="I4"/>
  <c r="I5" i="14"/>
  <c r="I9"/>
  <c r="I15"/>
  <c r="I7"/>
  <c r="I17"/>
  <c r="I19"/>
  <c r="I10"/>
  <c r="I4"/>
  <c r="I11"/>
  <c r="I8"/>
  <c r="I6"/>
  <c r="I22"/>
  <c r="I12"/>
  <c r="I13"/>
  <c r="I3"/>
  <c r="I18"/>
  <c r="I16"/>
  <c r="I21"/>
  <c r="I20"/>
  <c r="I23"/>
  <c r="I14"/>
  <c r="I5" i="20"/>
  <c r="I4"/>
  <c r="I6"/>
  <c r="I7"/>
  <c r="I3"/>
  <c r="I10" i="13"/>
  <c r="I4"/>
  <c r="I3"/>
  <c r="I22"/>
  <c r="I6"/>
  <c r="I23"/>
  <c r="I24"/>
  <c r="I19"/>
  <c r="I11"/>
  <c r="I21"/>
  <c r="I5"/>
  <c r="I13"/>
  <c r="I25"/>
  <c r="I26"/>
  <c r="I20"/>
  <c r="I14"/>
  <c r="I7"/>
  <c r="I8"/>
  <c r="I15"/>
  <c r="I16"/>
  <c r="I17"/>
  <c r="I9"/>
  <c r="I12"/>
  <c r="I18"/>
  <c r="K3" i="12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</calcChain>
</file>

<file path=xl/sharedStrings.xml><?xml version="1.0" encoding="utf-8"?>
<sst xmlns="http://schemas.openxmlformats.org/spreadsheetml/2006/main" count="844" uniqueCount="564">
  <si>
    <t>Редни број</t>
  </si>
  <si>
    <t>Име и презиме 
подносиоца захтева</t>
  </si>
  <si>
    <t>ЈМБГ</t>
  </si>
  <si>
    <t>Број РГ</t>
  </si>
  <si>
    <t>Број датум пријаве</t>
  </si>
  <si>
    <t>Врста опреме
(Назив инвестиције)</t>
  </si>
  <si>
    <t>Основни критеријуми
(Број бодова)</t>
  </si>
  <si>
    <t>Специфични критеријуми
(Број бодова)</t>
  </si>
  <si>
    <t>Укупан број бодова</t>
  </si>
  <si>
    <t>Износ средстава за исплату</t>
  </si>
  <si>
    <t>Напомена</t>
  </si>
  <si>
    <t>Укупан износ инвестиције
Са ПДВ-ом</t>
  </si>
  <si>
    <t>Назив банке и бр. наменског рачуна</t>
  </si>
  <si>
    <t>Јавни позив о подстицајима за подршку инвестицијама у физичка средства пољопривредних газдинстава у 2018. години
Бодовна листа - набавка опреме за мужу, хлађење и чување млека на фарми</t>
  </si>
  <si>
    <t>Јавни позив о подстицајима за подршку инвестицијама у физичка средства пољопривредних газдинстава у 2018. години
Бодовна листа - набавка машина за примарну и допунску обраду земљишта</t>
  </si>
  <si>
    <t>Јавни позив о подстицајима за подршку инвестицијама у физичка средства пољопривредних газдинстава у 2018. години
Бодовна листа -  подизање и опремање пластеника за производњу поврћа, воћа, цвећа и расадничку производњу</t>
  </si>
  <si>
    <t>Јавни позив о подстицајима за подршку инвестицијама у физичка средства пољопривредних газдинстава у 2018. години
Бодовна листа - набавка опреме за орезивање, дробљење, сечење и уклањање остатака након резидбе воћних врста</t>
  </si>
  <si>
    <t>Јавни позив о подстицајима за подршку инвестицијама у физичка средства пољопривредних газдинстава у 2018. години
Бодовна листа -  набавка машина за заштиту биља</t>
  </si>
  <si>
    <t xml:space="preserve">Јавни позив о подстицајима за подршку инвестицијама у физичка средства пољопривредних газдинстава у 2018. години
Бодовна листа - набавка машина, уређаја и опреме за наводњавање усева </t>
  </si>
  <si>
    <t>Јавни позив о подстицајима за подршку инвестицијама у физичка средства пољопривредних газдинстава у 2018. години
Бодовна листа - набавка опреме за пчеларство</t>
  </si>
  <si>
    <t>Вредност инвестиције без ПДВ-а</t>
  </si>
  <si>
    <t xml:space="preserve">Место  инвестирања 
</t>
  </si>
  <si>
    <t>Јавни позив о подстицајима за подршку инвестицијама у физичка средства пољопривредних газдинстава у 2018. години
Бодовна листа - набавка нове опреме за рибњаке и набавка рибље млађи</t>
  </si>
  <si>
    <t>Место инвестирања</t>
  </si>
  <si>
    <t>Место  инвестирања</t>
  </si>
  <si>
    <t>Јавни позив о подстицајима за подршку инвестицијама у физичка средства пољопривредних газдинстава у 2018. години
Бодовна листа - набавка опреме за живинарске фарме за производњу конзумних јаја</t>
  </si>
  <si>
    <t>косачица</t>
  </si>
  <si>
    <t>Ковачевац</t>
  </si>
  <si>
    <t>20.06.2018.
 320-32/18-1</t>
  </si>
  <si>
    <t>Миломир
Несторовић</t>
  </si>
  <si>
    <t>20.06.2018.
 320-32/18-2</t>
  </si>
  <si>
    <t>Драгомир
 Кијановић</t>
  </si>
  <si>
    <t>Комерцијална банка,205-9001019584240-77</t>
  </si>
  <si>
    <t>Банка Интеза
160-5300800118036-92</t>
  </si>
  <si>
    <t>Камена Гора</t>
  </si>
  <si>
    <t>20.06.2018.
 320-32/18-3</t>
  </si>
  <si>
    <t>Миленко
 Кувељић</t>
  </si>
  <si>
    <t>сакупљач сена</t>
  </si>
  <si>
    <t>Косатица</t>
  </si>
  <si>
    <t>Војвођанска банка,355-000320023854158</t>
  </si>
  <si>
    <t>20.06.2018.
320-32/18-4</t>
  </si>
  <si>
    <t>Неџад 
Подбићанин</t>
  </si>
  <si>
    <t>Комерцијална банка, 205-900
1014271979-51</t>
  </si>
  <si>
    <t>систем за 
наводњавање</t>
  </si>
  <si>
    <t>Брвине</t>
  </si>
  <si>
    <t>20.06.2018.
320-32/18-5</t>
  </si>
  <si>
    <t>Неџад 
Мусабеговић</t>
  </si>
  <si>
    <t>Војвођанска банка,
355-0003200499688-86</t>
  </si>
  <si>
    <t>Ивање</t>
  </si>
  <si>
    <t>21.06.2018.
320-32/18-6</t>
  </si>
  <si>
    <t>Едвин Шехмујовић</t>
  </si>
  <si>
    <t>Банка Интеза,160-5300800156485-78</t>
  </si>
  <si>
    <t>Милешево</t>
  </si>
  <si>
    <t>21.06.2018.
320-32/18-7</t>
  </si>
  <si>
    <t>Есад Мусић</t>
  </si>
  <si>
    <t>пластеник</t>
  </si>
  <si>
    <t>Каћево</t>
  </si>
  <si>
    <t>Банка Интеза,160-5700800094062-77</t>
  </si>
  <si>
    <t>22.06.2018.
320-32/18-8</t>
  </si>
  <si>
    <t>Суад Јусовић</t>
  </si>
  <si>
    <t>Војвођанска банка,
355-0003200390406-72</t>
  </si>
  <si>
    <t>тракт.прскалица</t>
  </si>
  <si>
    <t>Осоје</t>
  </si>
  <si>
    <t>Желимир
Чпајак</t>
  </si>
  <si>
    <t>Горњи Страњани</t>
  </si>
  <si>
    <t>22.06.2018.
 320-32/18-10</t>
  </si>
  <si>
    <t>Војвођанска банка,355-0003200394236-28</t>
  </si>
  <si>
    <t>22.06.2018.
 320-32/18-11</t>
  </si>
  <si>
    <t>Нићифор Дакић</t>
  </si>
  <si>
    <t>Јабука</t>
  </si>
  <si>
    <t>фреза</t>
  </si>
  <si>
    <t>Комерцијална банка,205-1001525372302-40</t>
  </si>
  <si>
    <t>22.06.2018.
 320-32/18-12</t>
  </si>
  <si>
    <t>Мира Вранић</t>
  </si>
  <si>
    <t>Уникредит банка,170-0010299894002-39</t>
  </si>
  <si>
    <t>Сејфо Гојак</t>
  </si>
  <si>
    <t>22.06.2018.
 320-32/18-13</t>
  </si>
  <si>
    <t>Гојаковићи</t>
  </si>
  <si>
    <t>Комерцијална банка,205-001019580120-21</t>
  </si>
  <si>
    <t>25.06.2018.
 320-32/18-14</t>
  </si>
  <si>
    <t>Небојша Зиндовић</t>
  </si>
  <si>
    <t>Бјелахова</t>
  </si>
  <si>
    <t>Банка Интеза
160-5300800137405-88</t>
  </si>
  <si>
    <t>Есад Курбеговић</t>
  </si>
  <si>
    <t>25.06.2018.
 320-32/18-15</t>
  </si>
  <si>
    <t>Бродарево</t>
  </si>
  <si>
    <t>Банка Интеза,160-5700800071852-68</t>
  </si>
  <si>
    <t>мото копачица</t>
  </si>
  <si>
    <t>25.06.2018.
 320-32/18-16</t>
  </si>
  <si>
    <t>Семир Јејна</t>
  </si>
  <si>
    <t>Завинограђе</t>
  </si>
  <si>
    <t>Банка Интеза,160-5300101778977-17</t>
  </si>
  <si>
    <t>25.06.2018.
 320-32/18-17</t>
  </si>
  <si>
    <t>Елдар Дуран</t>
  </si>
  <si>
    <t>мотокултиватор</t>
  </si>
  <si>
    <t>Ташево</t>
  </si>
  <si>
    <t>Банка Интеза,160-5300800124826-92</t>
  </si>
  <si>
    <t>26.06.2018.
 320-32/18-18</t>
  </si>
  <si>
    <t>рот.косачица</t>
  </si>
  <si>
    <t>Слободан Кијановић</t>
  </si>
  <si>
    <t>Комерцијална банка,205-9001019581526-71</t>
  </si>
  <si>
    <t>26.06.2018.
 320-32/18-19</t>
  </si>
  <si>
    <t>Новко Рељић</t>
  </si>
  <si>
    <t>Комерцијална банка,205-9001019662500-37</t>
  </si>
  <si>
    <t>превртач сена</t>
  </si>
  <si>
    <t>Предраг Гојаковић</t>
  </si>
  <si>
    <t>26.06.2018.
 320-32/18-20</t>
  </si>
  <si>
    <t>Личице, Дивци</t>
  </si>
  <si>
    <t>Комерцијална банка,205-9001019617113-10</t>
  </si>
  <si>
    <t>Халима Дуран</t>
  </si>
  <si>
    <t>25.06.2018.
320-32/18-21</t>
  </si>
  <si>
    <t>Комерцијална банка,
205-9001021306290-50</t>
  </si>
  <si>
    <t>музилица</t>
  </si>
  <si>
    <t>25.06.2018.
 320-32/18-22</t>
  </si>
  <si>
    <t>тример</t>
  </si>
  <si>
    <t>Алекса Матовић</t>
  </si>
  <si>
    <t>Комерцијална банка,205-9001020788240-66</t>
  </si>
  <si>
    <t>Јунчевићи</t>
  </si>
  <si>
    <t>26.06.2018.
 320-32/18-23</t>
  </si>
  <si>
    <t>Џевад Колић</t>
  </si>
  <si>
    <t>Комерцијална банка,205-9001020300166-73</t>
  </si>
  <si>
    <t>28.06.2018.
 320-32/18-24</t>
  </si>
  <si>
    <t>Хусеин Јејна</t>
  </si>
  <si>
    <t>Социјет Ђенерале банка,275-0010935535352-84</t>
  </si>
  <si>
    <t>26.06.2018.
320-32/18-25</t>
  </si>
  <si>
    <t>Раденка Рељић</t>
  </si>
  <si>
    <t>Комерцијална банка,
205-9001010088339-44</t>
  </si>
  <si>
    <t>Предраг Гојак</t>
  </si>
  <si>
    <t>Пријепоље</t>
  </si>
  <si>
    <t>28.06.2018.
320-32/18-26</t>
  </si>
  <si>
    <t>Банка Интеза,160-5700100732440-66</t>
  </si>
  <si>
    <t>28.06.2018.
 320-32/18-27</t>
  </si>
  <si>
    <t>Славко Думић</t>
  </si>
  <si>
    <t>Дренова</t>
  </si>
  <si>
    <t>Банка Интеза,160-5700800074932-43</t>
  </si>
  <si>
    <t>29.06.2018.
 320-32/18-28</t>
  </si>
  <si>
    <t>рот.ситнилица</t>
  </si>
  <si>
    <t>Бешир Аљовић</t>
  </si>
  <si>
    <t>Душманиће</t>
  </si>
  <si>
    <t>Комерцијална банка,205-1001528525275-76</t>
  </si>
  <si>
    <t>29.06.2018.
320-32/18-29</t>
  </si>
  <si>
    <t>29.06.2018.
320-32/18-30</t>
  </si>
  <si>
    <t>систем кап по кап</t>
  </si>
  <si>
    <t>Маријана Пузовић</t>
  </si>
  <si>
    <t>Комерцијална банка, 205-9001020933266-33</t>
  </si>
  <si>
    <t>Владимирка 
Ивезић</t>
  </si>
  <si>
    <t>Комерцијална банка, 205-9001010066220-53</t>
  </si>
  <si>
    <t>29.06.2018.
 320-32/18-31</t>
  </si>
  <si>
    <t>Аљиновићи</t>
  </si>
  <si>
    <t>Новица Грбовић</t>
  </si>
  <si>
    <t>Поштанска штед, 200-0000110446381-75</t>
  </si>
  <si>
    <t>29.06.2018.
 320-32/18-32</t>
  </si>
  <si>
    <t>плуг</t>
  </si>
  <si>
    <t>Кошевине</t>
  </si>
  <si>
    <t>Рушо Јејна</t>
  </si>
  <si>
    <t>Војвођанска банка,
355-0003200392262-33</t>
  </si>
  <si>
    <t>29.06.2018.
320-32/18-33</t>
  </si>
  <si>
    <t>прскалица</t>
  </si>
  <si>
    <t>Јоже Пушица</t>
  </si>
  <si>
    <t>02.07.2018.
 320-32/18-34</t>
  </si>
  <si>
    <t>Еуробанка,250-4140012721530-24</t>
  </si>
  <si>
    <t>ротациона косачица</t>
  </si>
  <si>
    <t>Д.Странјани</t>
  </si>
  <si>
    <t>02.07.2018.
 320-32/18-35</t>
  </si>
  <si>
    <t>Његош Пузовић</t>
  </si>
  <si>
    <t>Банка Интеза,160-5700800074614-27</t>
  </si>
  <si>
    <t>Фуад Зековић</t>
  </si>
  <si>
    <t>Залуг</t>
  </si>
  <si>
    <t>Комерцијална банка,205-1001525372603-10</t>
  </si>
  <si>
    <t>02.07.2018.
 320-32/18-36</t>
  </si>
  <si>
    <t>тракторска прскалица</t>
  </si>
  <si>
    <t>Радољуб Савковић</t>
  </si>
  <si>
    <t>02.07.2018.
320-32/18-37</t>
  </si>
  <si>
    <t>Еуробанка, 250-4140025271530-89</t>
  </si>
  <si>
    <t>Горње Горачиће</t>
  </si>
  <si>
    <t>Даница Минић</t>
  </si>
  <si>
    <t>ротофреза</t>
  </si>
  <si>
    <t>Доње Бабине</t>
  </si>
  <si>
    <t>Банка Интеза,160-53008000110779-38</t>
  </si>
  <si>
    <t>02.07.2018.
 320-32/18-38</t>
  </si>
  <si>
    <t>ротациона ситнилица</t>
  </si>
  <si>
    <t>Горан 
Вујашевић</t>
  </si>
  <si>
    <t>Еуробанка,250-4140008161530-17</t>
  </si>
  <si>
    <t>02.07.2018.
 320-32/18-39</t>
  </si>
  <si>
    <t>Драгомир Спајић</t>
  </si>
  <si>
    <t>мотокул.Мута</t>
  </si>
  <si>
    <t>Комерцијална банка,205-1001525371503-12</t>
  </si>
  <si>
    <t>03.07.2018.
 320-32/18-40</t>
  </si>
  <si>
    <t>Сељашница</t>
  </si>
  <si>
    <t>Кемал Хаџалић</t>
  </si>
  <si>
    <t>Војвођанска банка,
355-0003200389053-57</t>
  </si>
  <si>
    <t>04.07.2018.
320-32/18-41</t>
  </si>
  <si>
    <t>Драгослав Дробњак</t>
  </si>
  <si>
    <t>04.07.2018.
320-32/18-42</t>
  </si>
  <si>
    <t>Расно</t>
  </si>
  <si>
    <t>Банка Интеза,160-5300800157597-40</t>
  </si>
  <si>
    <t>Зоран Трмчић</t>
  </si>
  <si>
    <t>Еуробанка,250-4140024161530-79</t>
  </si>
  <si>
    <t>04.07.2018.
 320-32/18-43</t>
  </si>
  <si>
    <t>Бошко Ратковић</t>
  </si>
  <si>
    <t>05.07.2018.
 320-32/18-44</t>
  </si>
  <si>
    <t>Војвођанска банка,355-0003200412462-58</t>
  </si>
  <si>
    <t>Кучин</t>
  </si>
  <si>
    <t>Драгана Несторовић</t>
  </si>
  <si>
    <t>Банка Интеза,160-1600100106761-89</t>
  </si>
  <si>
    <t>05.07.2018.
 320-32/18-45</t>
  </si>
  <si>
    <t>Владан Средојевић</t>
  </si>
  <si>
    <t>Банка Интеза,160-5300800103500-50</t>
  </si>
  <si>
    <t>05.07.2018.
320-32/18-46</t>
  </si>
  <si>
    <t>Виницка</t>
  </si>
  <si>
    <t>Милијана Ланговић</t>
  </si>
  <si>
    <t>Банка Интеза, 160-5300800118133-92</t>
  </si>
  <si>
    <t>05.07.2018.
320-32/18-47</t>
  </si>
  <si>
    <t>мот.прскалица</t>
  </si>
  <si>
    <t>Владимирка Рвовић</t>
  </si>
  <si>
    <t>Војвођанска б,355-0000005579206-54</t>
  </si>
  <si>
    <t>05.07.2018.
320-32/18-48</t>
  </si>
  <si>
    <t>сист.за наводњавање</t>
  </si>
  <si>
    <t>Нурија Башовић</t>
  </si>
  <si>
    <t>Комерцијална б,205-9001018919345-54</t>
  </si>
  <si>
    <t>Хрта</t>
  </si>
  <si>
    <t>05.07.2018.
320-32/18-49</t>
  </si>
  <si>
    <t>Славица Мрдаковић</t>
  </si>
  <si>
    <t>Уникредит б,1770-0010178111003-88</t>
  </si>
  <si>
    <t>моток.Мута</t>
  </si>
  <si>
    <t>05.07.2018.
 320-32/18-50</t>
  </si>
  <si>
    <t>Зоран Средојевић</t>
  </si>
  <si>
    <t>мулчар</t>
  </si>
  <si>
    <t>Комерцијална б,205-9001020333170-98</t>
  </si>
  <si>
    <t>05.07.2018.
 320-32/18-51</t>
  </si>
  <si>
    <t>Ратајска</t>
  </si>
  <si>
    <t>Зоран Дробњак</t>
  </si>
  <si>
    <t>погон косе</t>
  </si>
  <si>
    <t>Рајфајзен,265-0000004014087-05</t>
  </si>
  <si>
    <t>06.07.2018.
 320-32/18-52</t>
  </si>
  <si>
    <t>Благоје Потежица</t>
  </si>
  <si>
    <t>Комерц бан, 205-9001020427700-39</t>
  </si>
  <si>
    <t>06.07.2018.
320-32/18-53</t>
  </si>
  <si>
    <t>врцаљка</t>
  </si>
  <si>
    <t>В.Жупа</t>
  </si>
  <si>
    <t>Сулејман Обућина</t>
  </si>
  <si>
    <t>Банка Интеза,160-5700800094461-44</t>
  </si>
  <si>
    <t>06.07.2018.
320-32/18-54</t>
  </si>
  <si>
    <t>отклапач</t>
  </si>
  <si>
    <t>Душко Средојевић</t>
  </si>
  <si>
    <t>Комерц бан, 205-9001018799994-80</t>
  </si>
  <si>
    <t>06.07.2018.
320-32/18-55</t>
  </si>
  <si>
    <t>Зорица Крповић</t>
  </si>
  <si>
    <t>Војвођанска б,355-0003200495885-49</t>
  </si>
  <si>
    <t>06.07.2018.
 320-32/18-56</t>
  </si>
  <si>
    <t>систем за наводњавање</t>
  </si>
  <si>
    <t>Абид Башовић</t>
  </si>
  <si>
    <t>Поштанска штед,200-0000114805092-27</t>
  </si>
  <si>
    <t>06.07.2018.
320-32/18-57</t>
  </si>
  <si>
    <t>Хајрудин Аљевић</t>
  </si>
  <si>
    <t>Матаруге</t>
  </si>
  <si>
    <t>06.07.2018.
320-32/18-58</t>
  </si>
  <si>
    <t>Мирољуб Гачевић</t>
  </si>
  <si>
    <t>06.07.2018.
 320-32/18-59</t>
  </si>
  <si>
    <t>Комерц б, 205-1001526720357-96</t>
  </si>
  <si>
    <t>06.07.2018.
 320-32/18-63</t>
  </si>
  <si>
    <t>Азем Рондић</t>
  </si>
  <si>
    <t>Комерц банка, 205-9001018230169-27</t>
  </si>
  <si>
    <t>сист за наводњавање</t>
  </si>
  <si>
    <t>06.07.2018.
320-32/18-61</t>
  </si>
  <si>
    <t>Самед Кахровић</t>
  </si>
  <si>
    <t>Војвођанска банка,355-00032006232250-37</t>
  </si>
  <si>
    <t>Скокуће</t>
  </si>
  <si>
    <t>Хајрудин Капиџић</t>
  </si>
  <si>
    <t>09.07.2018.
320-32/18-63</t>
  </si>
  <si>
    <t>Банка Интеза, 160-5300101465413-03</t>
  </si>
  <si>
    <t>Седобро</t>
  </si>
  <si>
    <t>Сакиб Ровчанин</t>
  </si>
  <si>
    <t>09.07.2018.
320-32/18-64</t>
  </si>
  <si>
    <t>Банка Интеза, 160-5300800126250-88</t>
  </si>
  <si>
    <t>Душманићи</t>
  </si>
  <si>
    <t>09.07.2018.
 320-32/18-65</t>
  </si>
  <si>
    <t>Бинеса Корјенић</t>
  </si>
  <si>
    <t>Комерцијална бан, 205-9001021232970-14</t>
  </si>
  <si>
    <t>уважена машина, одбијена ротофреза</t>
  </si>
  <si>
    <t>Драгоман Матовић</t>
  </si>
  <si>
    <t>10.07.2018.
320-32/18-66</t>
  </si>
  <si>
    <t>Комерц.бан, 205-9001019603120-85</t>
  </si>
  <si>
    <t>Уникредит банка
170-0010323925002-58</t>
  </si>
  <si>
    <t>Бајрам Синанчевић</t>
  </si>
  <si>
    <t>Горан Матовић</t>
  </si>
  <si>
    <t>10.07.2018.
320-32/18-67</t>
  </si>
  <si>
    <t>Банка Интеза,160-5300800103519-90</t>
  </si>
  <si>
    <t>Радан Марјановић</t>
  </si>
  <si>
    <t>10.07.2018.
 320-32/18-68</t>
  </si>
  <si>
    <t>Дивци</t>
  </si>
  <si>
    <t>Еуробанка, 250-4140002991530-08</t>
  </si>
  <si>
    <t>Миланко Мићовић</t>
  </si>
  <si>
    <t>10.07.2018.
320-32/18-69</t>
  </si>
  <si>
    <t>преса за сат.основе</t>
  </si>
  <si>
    <t>Комерцијална банка,205-9001019120154-94</t>
  </si>
  <si>
    <t>Елмедин Капиџић</t>
  </si>
  <si>
    <t>10.07.2018.
320-32/18-70</t>
  </si>
  <si>
    <t>Хисарџик</t>
  </si>
  <si>
    <t>Комерц. бан,205-9001019701459-45</t>
  </si>
  <si>
    <t>Есад Хаџифејзовић</t>
  </si>
  <si>
    <t>10.07.2018.
320-32/18-71</t>
  </si>
  <si>
    <t>Комерцијална б,205-9001014710050-91</t>
  </si>
  <si>
    <t>11.07.2018.
 320-32/18-72</t>
  </si>
  <si>
    <t>Садо Планић</t>
  </si>
  <si>
    <t>Поток</t>
  </si>
  <si>
    <t xml:space="preserve">мотокултиватор
</t>
  </si>
  <si>
    <t>Комерцијална б,205-9001020219610-17</t>
  </si>
  <si>
    <t>Исо Суљевић</t>
  </si>
  <si>
    <t>11.07.2018.
320-32/18-73</t>
  </si>
  <si>
    <t>Комерцијал б,205-9001020218192-03</t>
  </si>
  <si>
    <t>Миланко Вижлина</t>
  </si>
  <si>
    <t>11.07.2018.
320-32/18-74</t>
  </si>
  <si>
    <t>Рајфајзен бан,265-0000000824019-92</t>
  </si>
  <si>
    <t>тракт прскалица</t>
  </si>
  <si>
    <t>Белмин Бајровић</t>
  </si>
  <si>
    <t>12.07.2018.
320-32/18-75</t>
  </si>
  <si>
    <t>СоциетеГенерале, 275-0010935132601-08</t>
  </si>
  <si>
    <t>Сељани</t>
  </si>
  <si>
    <t>Шемсо Машовић</t>
  </si>
  <si>
    <t>12.07.2018.
320-32/18-76</t>
  </si>
  <si>
    <t>Еуробанка, 250-4140025831530-32</t>
  </si>
  <si>
    <t xml:space="preserve"> леђ.прскалица</t>
  </si>
  <si>
    <t>Д.Бабине</t>
  </si>
  <si>
    <t>Зоран Свичевић</t>
  </si>
  <si>
    <t>Милошев До</t>
  </si>
  <si>
    <t>Комерцијална банка,205-9001018569115-40</t>
  </si>
  <si>
    <t>13.07.2018.
 320-32/18-79</t>
  </si>
  <si>
    <t>фреза-мута</t>
  </si>
  <si>
    <t>Горан Мандић</t>
  </si>
  <si>
    <t>13.07.2018.
 320-32/18-80</t>
  </si>
  <si>
    <t>Банка Интеза,160-5300101757520-77</t>
  </si>
  <si>
    <t>Доњи Страљани</t>
  </si>
  <si>
    <t>2015.koristio</t>
  </si>
  <si>
    <t>2015 koristio</t>
  </si>
  <si>
    <t>Љубомир Шуљагић</t>
  </si>
  <si>
    <t>13.07.2018.
320-32/18-81</t>
  </si>
  <si>
    <t>Комерцијална банка,205-9001019442186-21</t>
  </si>
  <si>
    <t xml:space="preserve">кошнице </t>
  </si>
  <si>
    <t>Иваље</t>
  </si>
  <si>
    <t>Драгиша Глушчевић</t>
  </si>
  <si>
    <t>Комерциј банка, 205-9001017990062-26</t>
  </si>
  <si>
    <t>13.07.2018.
320-32/18-82</t>
  </si>
  <si>
    <t>рото фреза</t>
  </si>
  <si>
    <t>Драган Марковић</t>
  </si>
  <si>
    <t>13.07.2018.
 320-32/18-83</t>
  </si>
  <si>
    <t>Комерциј б, 205-9001003126128-55</t>
  </si>
  <si>
    <t>Фахрудин Хамзић</t>
  </si>
  <si>
    <t>13.07.2018.
320-32/18-84</t>
  </si>
  <si>
    <t>Комерцијална б, 205-9001016742677-18</t>
  </si>
  <si>
    <t>Његош Кувељић</t>
  </si>
  <si>
    <t>тракт.фреза</t>
  </si>
  <si>
    <t>13.07.2018.
 320-32/18-85</t>
  </si>
  <si>
    <t>Комерциј б,205-9001018628456-12</t>
  </si>
  <si>
    <t>опрема за наводњавање</t>
  </si>
  <si>
    <t>Џанко Хасанагић</t>
  </si>
  <si>
    <t>Војвођанска б, 355-0003200431052-63</t>
  </si>
  <si>
    <t>16.07.2018.
320-32/18-86</t>
  </si>
  <si>
    <t>Радосава Будрак</t>
  </si>
  <si>
    <t>Банка Интеза 160-5300800159417-12</t>
  </si>
  <si>
    <t>16.07.2018.
 320-32/18-88</t>
  </si>
  <si>
    <t>Рахима Аљовић</t>
  </si>
  <si>
    <t>16.07.2018.
 320-32/18-89</t>
  </si>
  <si>
    <t>Уникредит бан,170-0010316371001-48</t>
  </si>
  <si>
    <t>кап по кап</t>
  </si>
  <si>
    <t>Љубисав Гојаковић</t>
  </si>
  <si>
    <t>16.07.2018.
320-32/18-90</t>
  </si>
  <si>
    <t>Банка Интеза160-5700800086710-17</t>
  </si>
  <si>
    <t>Гојаковиће</t>
  </si>
  <si>
    <t>16.07.2018.
 320-32/18-91</t>
  </si>
  <si>
    <t>Комерциј бан205-9001019586811-27</t>
  </si>
  <si>
    <t>16.07.2018.
 320-32/18-92</t>
  </si>
  <si>
    <t>Данко Плескоњић</t>
  </si>
  <si>
    <t>Војвођанска б 355-0003200412489-74</t>
  </si>
  <si>
    <t>16.07.2018.
320-32/18-93</t>
  </si>
  <si>
    <t>Драгољуб Шљукић</t>
  </si>
  <si>
    <t>Комерцијална б205-1001525372658-39</t>
  </si>
  <si>
    <t>Г Бабине</t>
  </si>
  <si>
    <t>16.07.2018.
 320-32/18-94</t>
  </si>
  <si>
    <t>елеватор</t>
  </si>
  <si>
    <t>Зоран Брашњевић</t>
  </si>
  <si>
    <t>Поштанска штед, 200-0000113106492-29</t>
  </si>
  <si>
    <t>Нуко Халиловић</t>
  </si>
  <si>
    <t>Комерц. бан,205-9001019569852-76</t>
  </si>
  <si>
    <t>16.07.2018.
320-32/18-95</t>
  </si>
  <si>
    <t>Д Страњани</t>
  </si>
  <si>
    <t>пумпа за прскање
моторна</t>
  </si>
  <si>
    <t>Лутвија Кукуљац</t>
  </si>
  <si>
    <t>16.07.2018.
 320-32/18-96</t>
  </si>
  <si>
    <t>Војвођанска б 355-0003200553028-19</t>
  </si>
  <si>
    <t>мотокултиватор Мута</t>
  </si>
  <si>
    <t>Војвођанска б 355-0000005511475-32</t>
  </si>
  <si>
    <t>16.07.2018.
 320-32/18-97</t>
  </si>
  <si>
    <t>грабуља за сено</t>
  </si>
  <si>
    <t>Марина Мићовић</t>
  </si>
  <si>
    <t>16.07.2018.
 320-32/18-98</t>
  </si>
  <si>
    <t>Поштанска штед 200-0000115059785-17</t>
  </si>
  <si>
    <t>17.07.2018.
320-32/18-100</t>
  </si>
  <si>
    <t>Љубомир Топаловић</t>
  </si>
  <si>
    <t>Војвођ б, 355-0003200152955-57</t>
  </si>
  <si>
    <t>17.07.2018.
320-32/18-99</t>
  </si>
  <si>
    <t>Ризах Ћатовић</t>
  </si>
  <si>
    <t>Миљевићи</t>
  </si>
  <si>
    <t>Војвођ бан 355-0003200147198-62</t>
  </si>
  <si>
    <t>Изо Мемишаховић</t>
  </si>
  <si>
    <t>17.07.2018.
320-32/18-101</t>
  </si>
  <si>
    <t>Комерцијална б, 205-9001015139217-71</t>
  </si>
  <si>
    <t>17.07.2018.
 320-32/18-102</t>
  </si>
  <si>
    <t>Миленко Шпица</t>
  </si>
  <si>
    <t>Војвођ б 355-0003200238127-39</t>
  </si>
  <si>
    <t>Џенан Хасанагић</t>
  </si>
  <si>
    <t>Комер бан 205-11525371938-65</t>
  </si>
  <si>
    <t>17.07.2018.
 320-32/18-103</t>
  </si>
  <si>
    <t>Махмут Љаљак</t>
  </si>
  <si>
    <t>Комер бан 205-1001528523507-45</t>
  </si>
  <si>
    <t>18.07.2018.
 320-32/18-104</t>
  </si>
  <si>
    <t>мулчер</t>
  </si>
  <si>
    <t>Ернес Хасанагић</t>
  </si>
  <si>
    <t>Банка Интеза 160-5300800117323-97</t>
  </si>
  <si>
    <t>17.07.2018.
 320-32/18-105</t>
  </si>
  <si>
    <t>Сенан Хасанагић</t>
  </si>
  <si>
    <t>Војвођ. Бан 355-0003200429097-11</t>
  </si>
  <si>
    <t>Аднан Вељовић</t>
  </si>
  <si>
    <t>17.07.2018.
320-32/18-107</t>
  </si>
  <si>
    <t>Комерц.банка 205-9001020148348-15</t>
  </si>
  <si>
    <t>рот косачица</t>
  </si>
  <si>
    <t>17.07.2018.
 320-32/18-108</t>
  </si>
  <si>
    <t>Адем Бјелак</t>
  </si>
  <si>
    <t>Комерц бан 205-9001018400609-91</t>
  </si>
  <si>
    <t>Славко Дробњак</t>
  </si>
  <si>
    <t>17.07.2018.
320-32/18-109</t>
  </si>
  <si>
    <t>Брајковац</t>
  </si>
  <si>
    <t>Војвођ бан 355-0000005544601-79</t>
  </si>
  <si>
    <t>Нада Бандука</t>
  </si>
  <si>
    <t>18.07.2018.
 320-32/18-110</t>
  </si>
  <si>
    <t>Аик бан 105-0000002241910-85</t>
  </si>
  <si>
    <t>Славенко Нинчић</t>
  </si>
  <si>
    <t>18.07.2018.
320-32/18-111</t>
  </si>
  <si>
    <t>Комерц бан 205-9001021441413-44</t>
  </si>
  <si>
    <t>леђ.прскалица</t>
  </si>
  <si>
    <t>Слободан Меловић</t>
  </si>
  <si>
    <t>18.07.2018.
320-32/18-112</t>
  </si>
  <si>
    <t>Комерц бан 205-9001014236715-16</t>
  </si>
  <si>
    <t>Хасо Хасковић</t>
  </si>
  <si>
    <t>18.07.2018.
320-32/18-113</t>
  </si>
  <si>
    <t>Банка Интеза 160-5300800122483-40</t>
  </si>
  <si>
    <t>18.07.2018.
320-32/18-114</t>
  </si>
  <si>
    <t>Љубиша Чочовић</t>
  </si>
  <si>
    <t>Поштанска штед,200-0000113106867-68</t>
  </si>
  <si>
    <t>Џурово</t>
  </si>
  <si>
    <t>Поштанска штед,200-000011310605-04</t>
  </si>
  <si>
    <t>Алексије Јаљушевић</t>
  </si>
  <si>
    <t>18.07.2018.
 320-32/18-115</t>
  </si>
  <si>
    <t>УниКредит бан 170-0010466715002-03</t>
  </si>
  <si>
    <t>Мирсад Бјелак</t>
  </si>
  <si>
    <t>18.07.2018.
320-32/18-116</t>
  </si>
  <si>
    <t>Банка Интеза,160-5700100729520-96</t>
  </si>
  <si>
    <t>Снежана Мићовић</t>
  </si>
  <si>
    <t>Комерцијална бан 205-9001019663875-83</t>
  </si>
  <si>
    <t>18.07.2018.
320-32/18-117</t>
  </si>
  <si>
    <t>Драган Ланговић</t>
  </si>
  <si>
    <t>18.07.2018.
320-32/18-118</t>
  </si>
  <si>
    <t>Комерциј бан 205-9001019182567-65</t>
  </si>
  <si>
    <t>Бабине</t>
  </si>
  <si>
    <t>Миланко Пришуњак</t>
  </si>
  <si>
    <t>Комерциј бан 205-9001019695718-02</t>
  </si>
  <si>
    <t>18.07.2018.
 320-32/18-119</t>
  </si>
  <si>
    <t>Правошево</t>
  </si>
  <si>
    <t>да достави гаранцију за рот ситнилицу од сина</t>
  </si>
  <si>
    <t>користила субвенцију 2015</t>
  </si>
  <si>
    <t>користио субвенцију 2015</t>
  </si>
  <si>
    <t>Бан Интеза 160-5300101486305-86</t>
  </si>
  <si>
    <t>19.07.2018.
 320-32/18-120</t>
  </si>
  <si>
    <t>резни апарат</t>
  </si>
  <si>
    <t>Миле Драгојловић</t>
  </si>
  <si>
    <t>18.07.2018.
 320-32/18-121</t>
  </si>
  <si>
    <t>Банк Интеза 160-5300800120871-26</t>
  </si>
  <si>
    <t>Радиша Матовић</t>
  </si>
  <si>
    <t>18.07.2018.
 320-32/18-122</t>
  </si>
  <si>
    <t>Војвиђ бан 355-0000005528338-77</t>
  </si>
  <si>
    <t>Милош Сокић</t>
  </si>
  <si>
    <t>Војвођ банка 355-0003200557136-14</t>
  </si>
  <si>
    <t xml:space="preserve">ротациона коса </t>
  </si>
  <si>
    <t>18.07.2018.
 320-32/18-123</t>
  </si>
  <si>
    <t>18.07.2018.
320-32/18-124</t>
  </si>
  <si>
    <t>Марко Безаревић</t>
  </si>
  <si>
    <t>Комерц бан 205-9001021150192-28</t>
  </si>
  <si>
    <t>Милошево</t>
  </si>
  <si>
    <t>Немања Јањушевић</t>
  </si>
  <si>
    <t>Пошт штед 200-0000110448040-45</t>
  </si>
  <si>
    <t>Драгољуб Матовић</t>
  </si>
  <si>
    <t>18.07.2018.
 320-32/18-126</t>
  </si>
  <si>
    <t>Комер бан 205-9001019586358-28</t>
  </si>
  <si>
    <t>19.07.2018.
320-32/18-127</t>
  </si>
  <si>
    <t>Војвођ бан 355-0003200388293-09</t>
  </si>
  <si>
    <t>Сабахудин
 Камберовић</t>
  </si>
  <si>
    <t>19.07.2018.
 320-32/18-128</t>
  </si>
  <si>
    <t>Банка Интеза, 160-5300800127582-69</t>
  </si>
  <si>
    <t>Зоран Ратковић</t>
  </si>
  <si>
    <t>19.07.2018.
 320-32/18-129</t>
  </si>
  <si>
    <t>Војвођ банка 355-0003200405497-98</t>
  </si>
  <si>
    <t>19.07.2018.
320-32/18-131</t>
  </si>
  <si>
    <t>Зоран Тошић</t>
  </si>
  <si>
    <t>Банка ИНте 160-5300800172324-91</t>
  </si>
  <si>
    <t>Ораовац</t>
  </si>
  <si>
    <t>мртална кон за пласт</t>
  </si>
  <si>
    <t>Ален Дураковић</t>
  </si>
  <si>
    <t>Банка Интеза,160-5700100561719-69</t>
  </si>
  <si>
    <t>19.07.2018.
320-32/18-142</t>
  </si>
  <si>
    <t>19.07.2018.
 320-32/18-141</t>
  </si>
  <si>
    <t>Лазар Коковић</t>
  </si>
  <si>
    <t>опрема за кошење</t>
  </si>
  <si>
    <t>Комерц бан 205-9001021624186-66</t>
  </si>
  <si>
    <t>Бајрам Халиловић</t>
  </si>
  <si>
    <t>19.07.2018.
320-32/18-132</t>
  </si>
  <si>
    <t>Комерциј бан 205-9001018961791-77</t>
  </si>
  <si>
    <t>19.07.2018.
320-32/18-133</t>
  </si>
  <si>
    <t>Рифат Инајетовић</t>
  </si>
  <si>
    <t>Рајфајзен бан,265-00000004961474-41</t>
  </si>
  <si>
    <t>19.07.2018.
320-32/18-134</t>
  </si>
  <si>
    <t>Жељко Брајовић</t>
  </si>
  <si>
    <t>Комерц Банка 205-9001020233450-13</t>
  </si>
  <si>
    <t>19.07.2018.
320-32/18-135</t>
  </si>
  <si>
    <t>Небојша Лацмановић</t>
  </si>
  <si>
    <t>Аик бан 105-0000002241928-31</t>
  </si>
  <si>
    <t>Сабрија Мушовић</t>
  </si>
  <si>
    <t>19.07.2018.
320-32/18-137</t>
  </si>
  <si>
    <t>Банка Интеза 160-5700800094526-43</t>
  </si>
  <si>
    <t>Сафет Виличић</t>
  </si>
  <si>
    <t>19.07.2018.
320-32/18-138</t>
  </si>
  <si>
    <t>опрема за пчеларство</t>
  </si>
  <si>
    <t>Банка Интеза 160-5700800082480-97</t>
  </si>
  <si>
    <t>Шекиб Гојак</t>
  </si>
  <si>
    <t>19.07.2018.
320-32/18-139</t>
  </si>
  <si>
    <t>Банка Интеза 160-5300800122793-80</t>
  </si>
  <si>
    <t>19.07.2018.
 320-32/18-140</t>
  </si>
  <si>
    <t>Един Мемишаховић</t>
  </si>
  <si>
    <t>трактор</t>
  </si>
  <si>
    <t>Војвођ бан 355-0003200115382-62</t>
  </si>
  <si>
    <t>1,076.955.00</t>
  </si>
  <si>
    <t>максимум</t>
  </si>
  <si>
    <t>Веско Зиндовић</t>
  </si>
  <si>
    <t>Еуробанка 250-4140008781530-89</t>
  </si>
  <si>
    <t>19.07.2018.
320-32/18-143</t>
  </si>
  <si>
    <t>koristio 2017</t>
  </si>
  <si>
    <t>Милко Безаревић</t>
  </si>
  <si>
    <t>користио субвенцију 2017</t>
  </si>
  <si>
    <t>користио субвенције 2017</t>
  </si>
  <si>
    <t>користио субвенције 2015</t>
  </si>
  <si>
    <t>користио инвест 2015,
одбијена прскалица за заштиту биља, јер спада у др.инвес</t>
  </si>
  <si>
    <t>користио инвестиције 2017</t>
  </si>
  <si>
    <t>oдбијено 800 м доводног црева, а признато 300м</t>
  </si>
  <si>
    <t>обавезана контрола малињака јер има 5 различитих рачуна</t>
  </si>
  <si>
    <t>користио инвест 2015</t>
  </si>
  <si>
    <t>Станко Пришуњак</t>
  </si>
  <si>
    <t>користио инвест 2015. и 2017.</t>
  </si>
  <si>
    <t>користио инвест 2016</t>
  </si>
  <si>
    <t>користио 2015</t>
  </si>
  <si>
    <t>Милинко Мићовић</t>
  </si>
  <si>
    <t>Милинко Плескоњић</t>
  </si>
  <si>
    <t>користио инвест 2015 и 2017</t>
  </si>
  <si>
    <t>користио инвест 2017</t>
  </si>
  <si>
    <t>Укупно:</t>
  </si>
  <si>
    <t>Укупно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</si>
</sst>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charset val="238"/>
      <scheme val="minor"/>
    </font>
    <font>
      <sz val="11"/>
      <color theme="7"/>
      <name val="Calibri"/>
      <family val="2"/>
      <charset val="238"/>
      <scheme val="minor"/>
    </font>
    <font>
      <b/>
      <sz val="11"/>
      <color theme="7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7"/>
      <name val="Calibri"/>
      <family val="2"/>
      <scheme val="minor"/>
    </font>
    <font>
      <sz val="12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1" fontId="0" fillId="0" borderId="1" xfId="0" applyNumberFormat="1" applyBorder="1" applyAlignment="1">
      <alignment horizontal="left"/>
    </xf>
    <xf numFmtId="1" fontId="0" fillId="0" borderId="1" xfId="0" applyNumberFormat="1" applyBorder="1"/>
    <xf numFmtId="0" fontId="0" fillId="0" borderId="1" xfId="0" applyNumberFormat="1" applyBorder="1"/>
    <xf numFmtId="1" fontId="0" fillId="0" borderId="1" xfId="0" applyNumberFormat="1" applyBorder="1" applyAlignment="1">
      <alignment horizontal="left" wrapText="1"/>
    </xf>
    <xf numFmtId="4" fontId="0" fillId="0" borderId="1" xfId="0" applyNumberFormat="1" applyBorder="1"/>
    <xf numFmtId="3" fontId="0" fillId="0" borderId="1" xfId="0" applyNumberFormat="1" applyBorder="1"/>
    <xf numFmtId="1" fontId="4" fillId="0" borderId="1" xfId="0" applyNumberFormat="1" applyFont="1" applyBorder="1" applyAlignment="1">
      <alignment horizontal="left" wrapText="1"/>
    </xf>
    <xf numFmtId="0" fontId="5" fillId="0" borderId="1" xfId="0" applyFont="1" applyBorder="1"/>
    <xf numFmtId="1" fontId="5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/>
    <xf numFmtId="3" fontId="5" fillId="0" borderId="1" xfId="0" applyNumberFormat="1" applyFont="1" applyBorder="1"/>
    <xf numFmtId="4" fontId="5" fillId="0" borderId="1" xfId="0" applyNumberFormat="1" applyFont="1" applyBorder="1"/>
    <xf numFmtId="0" fontId="6" fillId="0" borderId="1" xfId="0" applyFont="1" applyBorder="1"/>
    <xf numFmtId="1" fontId="6" fillId="0" borderId="1" xfId="0" applyNumberFormat="1" applyFont="1" applyBorder="1" applyAlignment="1">
      <alignment horizontal="left" wrapText="1"/>
    </xf>
    <xf numFmtId="0" fontId="6" fillId="0" borderId="1" xfId="0" applyNumberFormat="1" applyFont="1" applyBorder="1"/>
    <xf numFmtId="4" fontId="6" fillId="0" borderId="1" xfId="0" applyNumberFormat="1" applyFont="1" applyBorder="1"/>
    <xf numFmtId="0" fontId="6" fillId="0" borderId="0" xfId="0" applyFont="1"/>
    <xf numFmtId="1" fontId="7" fillId="0" borderId="1" xfId="0" applyNumberFormat="1" applyFont="1" applyBorder="1" applyAlignment="1">
      <alignment horizontal="left" wrapText="1"/>
    </xf>
    <xf numFmtId="0" fontId="8" fillId="0" borderId="0" xfId="0" applyFont="1"/>
    <xf numFmtId="0" fontId="9" fillId="0" borderId="0" xfId="0" applyFont="1"/>
    <xf numFmtId="0" fontId="5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" fontId="10" fillId="0" borderId="1" xfId="0" applyNumberFormat="1" applyFont="1" applyBorder="1" applyAlignment="1">
      <alignment horizontal="left" wrapText="1"/>
    </xf>
    <xf numFmtId="0" fontId="10" fillId="0" borderId="1" xfId="0" applyNumberFormat="1" applyFont="1" applyBorder="1"/>
    <xf numFmtId="4" fontId="10" fillId="0" borderId="1" xfId="0" applyNumberFormat="1" applyFont="1" applyBorder="1"/>
    <xf numFmtId="0" fontId="5" fillId="0" borderId="1" xfId="0" applyFont="1" applyBorder="1" applyAlignment="1">
      <alignment wrapText="1"/>
    </xf>
    <xf numFmtId="0" fontId="11" fillId="0" borderId="1" xfId="0" applyFont="1" applyBorder="1"/>
    <xf numFmtId="1" fontId="11" fillId="0" borderId="1" xfId="0" applyNumberFormat="1" applyFont="1" applyBorder="1" applyAlignment="1">
      <alignment horizontal="left" wrapText="1"/>
    </xf>
    <xf numFmtId="0" fontId="11" fillId="0" borderId="1" xfId="0" applyNumberFormat="1" applyFont="1" applyBorder="1"/>
    <xf numFmtId="4" fontId="11" fillId="0" borderId="1" xfId="0" applyNumberFormat="1" applyFont="1" applyBorder="1"/>
    <xf numFmtId="1" fontId="12" fillId="0" borderId="1" xfId="0" applyNumberFormat="1" applyFont="1" applyBorder="1" applyAlignment="1">
      <alignment horizontal="left" wrapText="1"/>
    </xf>
    <xf numFmtId="0" fontId="13" fillId="0" borderId="1" xfId="0" applyFont="1" applyBorder="1"/>
    <xf numFmtId="1" fontId="13" fillId="0" borderId="1" xfId="0" applyNumberFormat="1" applyFont="1" applyBorder="1" applyAlignment="1">
      <alignment horizontal="left" wrapText="1"/>
    </xf>
    <xf numFmtId="0" fontId="13" fillId="0" borderId="1" xfId="0" applyNumberFormat="1" applyFont="1" applyBorder="1"/>
    <xf numFmtId="3" fontId="13" fillId="0" borderId="1" xfId="0" applyNumberFormat="1" applyFont="1" applyBorder="1"/>
    <xf numFmtId="4" fontId="13" fillId="0" borderId="1" xfId="0" applyNumberFormat="1" applyFont="1" applyBorder="1"/>
    <xf numFmtId="1" fontId="14" fillId="0" borderId="1" xfId="0" applyNumberFormat="1" applyFont="1" applyBorder="1" applyAlignment="1">
      <alignment horizontal="left" wrapText="1"/>
    </xf>
    <xf numFmtId="1" fontId="15" fillId="0" borderId="1" xfId="0" applyNumberFormat="1" applyFont="1" applyBorder="1" applyAlignment="1">
      <alignment horizontal="left" wrapText="1"/>
    </xf>
    <xf numFmtId="0" fontId="4" fillId="0" borderId="1" xfId="0" applyFont="1" applyBorder="1"/>
    <xf numFmtId="0" fontId="4" fillId="0" borderId="1" xfId="0" applyNumberFormat="1" applyFont="1" applyBorder="1"/>
    <xf numFmtId="4" fontId="4" fillId="0" borderId="1" xfId="0" applyNumberFormat="1" applyFont="1" applyBorder="1"/>
    <xf numFmtId="0" fontId="4" fillId="0" borderId="0" xfId="0" applyFont="1"/>
    <xf numFmtId="0" fontId="16" fillId="0" borderId="1" xfId="0" applyFont="1" applyBorder="1"/>
    <xf numFmtId="1" fontId="16" fillId="0" borderId="1" xfId="0" applyNumberFormat="1" applyFont="1" applyBorder="1" applyAlignment="1">
      <alignment horizontal="left" wrapText="1"/>
    </xf>
    <xf numFmtId="0" fontId="16" fillId="0" borderId="1" xfId="0" applyNumberFormat="1" applyFont="1" applyBorder="1"/>
    <xf numFmtId="4" fontId="16" fillId="0" borderId="1" xfId="0" applyNumberFormat="1" applyFont="1" applyBorder="1"/>
    <xf numFmtId="0" fontId="16" fillId="0" borderId="0" xfId="0" applyFont="1"/>
    <xf numFmtId="1" fontId="17" fillId="0" borderId="1" xfId="0" applyNumberFormat="1" applyFont="1" applyBorder="1" applyAlignment="1">
      <alignment horizontal="left" wrapText="1"/>
    </xf>
    <xf numFmtId="0" fontId="13" fillId="0" borderId="0" xfId="0" applyFont="1"/>
    <xf numFmtId="0" fontId="6" fillId="0" borderId="1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3" fillId="0" borderId="2" xfId="0" applyFont="1" applyBorder="1" applyAlignment="1">
      <alignment vertical="center"/>
    </xf>
    <xf numFmtId="0" fontId="0" fillId="0" borderId="0" xfId="0" applyAlignment="1">
      <alignment wrapText="1"/>
    </xf>
    <xf numFmtId="0" fontId="1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3" xfId="0" applyBorder="1"/>
    <xf numFmtId="0" fontId="0" fillId="0" borderId="3" xfId="0" applyNumberFormat="1" applyBorder="1"/>
    <xf numFmtId="4" fontId="0" fillId="0" borderId="3" xfId="0" applyNumberFormat="1" applyBorder="1"/>
    <xf numFmtId="0" fontId="0" fillId="0" borderId="3" xfId="0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right"/>
    </xf>
  </cellXfs>
  <cellStyles count="1">
    <cellStyle name="Normal" xfId="0" builtinId="0"/>
  </cellStyles>
  <dxfs count="1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1" indent="0" relativeIndent="255" justifyLastLine="0" shrinkToFit="0" mergeCell="0" readingOrder="0"/>
    </dxf>
    <dxf>
      <alignment horizontal="general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general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scheme val="minor"/>
      </font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0</xdr:rowOff>
    </xdr:from>
    <xdr:to>
      <xdr:col>14</xdr:col>
      <xdr:colOff>1304925</xdr:colOff>
      <xdr:row>17</xdr:row>
      <xdr:rowOff>114300</xdr:rowOff>
    </xdr:to>
    <xdr:sp macro="" textlink="">
      <xdr:nvSpPr>
        <xdr:cNvPr id="3" name="TextBox 2"/>
        <xdr:cNvSpPr txBox="1"/>
      </xdr:nvSpPr>
      <xdr:spPr>
        <a:xfrm>
          <a:off x="9191625" y="4953000"/>
          <a:ext cx="7448550" cy="1257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r-Cyrl-RS" sz="1100"/>
            <a:t>Комисија:</a:t>
          </a:r>
        </a:p>
        <a:p>
          <a:r>
            <a:rPr lang="sr-Cyrl-RS" sz="1100"/>
            <a:t>-</a:t>
          </a:r>
          <a:r>
            <a:rPr lang="sr-Cyrl-RS" sz="1100" baseline="0"/>
            <a:t> Председник                           	             ---------------------------</a:t>
          </a:r>
        </a:p>
        <a:p>
          <a:r>
            <a:rPr lang="sr-Cyrl-RS" sz="1100" baseline="0"/>
            <a:t>    		                  Ифет Хамзић</a:t>
          </a:r>
        </a:p>
        <a:p>
          <a:endParaRPr lang="sr-Cyrl-RS" sz="1100" baseline="0"/>
        </a:p>
        <a:p>
          <a:endParaRPr lang="sr-Cyrl-RS" sz="1100" baseline="0"/>
        </a:p>
        <a:p>
          <a:r>
            <a:rPr lang="sr-Cyrl-RS" sz="1100" baseline="0"/>
            <a:t>- Чланови 		___________________ 			__________________	</a:t>
          </a:r>
        </a:p>
        <a:p>
          <a:r>
            <a:rPr lang="sr-Cyrl-RS" sz="1100" baseline="0"/>
            <a:t>		       Бранка Радуловић		                            Александар Радичевић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68</xdr:row>
      <xdr:rowOff>142875</xdr:rowOff>
    </xdr:from>
    <xdr:to>
      <xdr:col>13</xdr:col>
      <xdr:colOff>619125</xdr:colOff>
      <xdr:row>75</xdr:row>
      <xdr:rowOff>66675</xdr:rowOff>
    </xdr:to>
    <xdr:sp macro="" textlink="">
      <xdr:nvSpPr>
        <xdr:cNvPr id="2" name="TextBox 1"/>
        <xdr:cNvSpPr txBox="1"/>
      </xdr:nvSpPr>
      <xdr:spPr>
        <a:xfrm>
          <a:off x="8829675" y="26803350"/>
          <a:ext cx="7448550" cy="1257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r-Cyrl-RS" sz="1100"/>
            <a:t>Комисија:</a:t>
          </a:r>
        </a:p>
        <a:p>
          <a:r>
            <a:rPr lang="sr-Cyrl-RS" sz="1100"/>
            <a:t>-</a:t>
          </a:r>
          <a:r>
            <a:rPr lang="sr-Cyrl-RS" sz="1100" baseline="0"/>
            <a:t> Председник                           	             ---------------------------</a:t>
          </a:r>
        </a:p>
        <a:p>
          <a:r>
            <a:rPr lang="sr-Cyrl-RS" sz="1100" baseline="0"/>
            <a:t>    		                  Ифет Хамзић</a:t>
          </a:r>
        </a:p>
        <a:p>
          <a:endParaRPr lang="sr-Cyrl-RS" sz="1100" baseline="0"/>
        </a:p>
        <a:p>
          <a:endParaRPr lang="sr-Cyrl-RS" sz="1100" baseline="0"/>
        </a:p>
        <a:p>
          <a:r>
            <a:rPr lang="sr-Cyrl-RS" sz="1100" baseline="0"/>
            <a:t>- Чланови 		___________________ 			__________________	</a:t>
          </a:r>
        </a:p>
        <a:p>
          <a:r>
            <a:rPr lang="sr-Cyrl-RS" sz="1100" baseline="0"/>
            <a:t>		       Бранка Радуловић		                            Александар Радичевић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9</xdr:row>
      <xdr:rowOff>19050</xdr:rowOff>
    </xdr:from>
    <xdr:to>
      <xdr:col>12</xdr:col>
      <xdr:colOff>771525</xdr:colOff>
      <xdr:row>15</xdr:row>
      <xdr:rowOff>133350</xdr:rowOff>
    </xdr:to>
    <xdr:sp macro="" textlink="">
      <xdr:nvSpPr>
        <xdr:cNvPr id="2" name="TextBox 1"/>
        <xdr:cNvSpPr txBox="1"/>
      </xdr:nvSpPr>
      <xdr:spPr>
        <a:xfrm>
          <a:off x="8229600" y="4200525"/>
          <a:ext cx="7448550" cy="1257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r-Cyrl-RS" sz="1100"/>
            <a:t>Комисија:</a:t>
          </a:r>
        </a:p>
        <a:p>
          <a:r>
            <a:rPr lang="sr-Cyrl-RS" sz="1100"/>
            <a:t>-</a:t>
          </a:r>
          <a:r>
            <a:rPr lang="sr-Cyrl-RS" sz="1100" baseline="0"/>
            <a:t> Председник                           	             ---------------------------</a:t>
          </a:r>
        </a:p>
        <a:p>
          <a:r>
            <a:rPr lang="sr-Cyrl-RS" sz="1100" baseline="0"/>
            <a:t>    		                  Ифет Хамзић</a:t>
          </a:r>
        </a:p>
        <a:p>
          <a:endParaRPr lang="sr-Cyrl-RS" sz="1100" baseline="0"/>
        </a:p>
        <a:p>
          <a:endParaRPr lang="sr-Cyrl-RS" sz="1100" baseline="0"/>
        </a:p>
        <a:p>
          <a:r>
            <a:rPr lang="sr-Cyrl-RS" sz="1100" baseline="0"/>
            <a:t>- Чланови 		___________________ 			__________________	</a:t>
          </a:r>
        </a:p>
        <a:p>
          <a:r>
            <a:rPr lang="sr-Cyrl-RS" sz="1100" baseline="0"/>
            <a:t>		       Бранка Радуловић		                            Александар Радичевић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8</xdr:row>
      <xdr:rowOff>180975</xdr:rowOff>
    </xdr:from>
    <xdr:to>
      <xdr:col>14</xdr:col>
      <xdr:colOff>952500</xdr:colOff>
      <xdr:row>15</xdr:row>
      <xdr:rowOff>104775</xdr:rowOff>
    </xdr:to>
    <xdr:sp macro="" textlink="">
      <xdr:nvSpPr>
        <xdr:cNvPr id="2" name="TextBox 1"/>
        <xdr:cNvSpPr txBox="1"/>
      </xdr:nvSpPr>
      <xdr:spPr>
        <a:xfrm>
          <a:off x="8639175" y="3981450"/>
          <a:ext cx="7448550" cy="1257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r-Cyrl-RS" sz="1100"/>
            <a:t>Комисија:</a:t>
          </a:r>
        </a:p>
        <a:p>
          <a:r>
            <a:rPr lang="sr-Cyrl-RS" sz="1100"/>
            <a:t>-</a:t>
          </a:r>
          <a:r>
            <a:rPr lang="sr-Cyrl-RS" sz="1100" baseline="0"/>
            <a:t> Председник                           	             ---------------------------</a:t>
          </a:r>
        </a:p>
        <a:p>
          <a:r>
            <a:rPr lang="sr-Cyrl-RS" sz="1100" baseline="0"/>
            <a:t>    		                  Ифет Хамзић</a:t>
          </a:r>
        </a:p>
        <a:p>
          <a:endParaRPr lang="sr-Cyrl-RS" sz="1100" baseline="0"/>
        </a:p>
        <a:p>
          <a:endParaRPr lang="sr-Cyrl-RS" sz="1100" baseline="0"/>
        </a:p>
        <a:p>
          <a:r>
            <a:rPr lang="sr-Cyrl-RS" sz="1100" baseline="0"/>
            <a:t>- Чланови 		___________________ 			__________________	</a:t>
          </a:r>
        </a:p>
        <a:p>
          <a:r>
            <a:rPr lang="sr-Cyrl-RS" sz="1100" baseline="0"/>
            <a:t>		       Бранка Радуловић		                            Александар Радичевић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25</xdr:row>
      <xdr:rowOff>19050</xdr:rowOff>
    </xdr:from>
    <xdr:to>
      <xdr:col>12</xdr:col>
      <xdr:colOff>1257300</xdr:colOff>
      <xdr:row>31</xdr:row>
      <xdr:rowOff>133350</xdr:rowOff>
    </xdr:to>
    <xdr:sp macro="" textlink="">
      <xdr:nvSpPr>
        <xdr:cNvPr id="2" name="TextBox 1"/>
        <xdr:cNvSpPr txBox="1"/>
      </xdr:nvSpPr>
      <xdr:spPr>
        <a:xfrm>
          <a:off x="8801100" y="10391775"/>
          <a:ext cx="7448550" cy="1257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r-Cyrl-RS" sz="1100"/>
            <a:t>Комисија:</a:t>
          </a:r>
        </a:p>
        <a:p>
          <a:r>
            <a:rPr lang="sr-Cyrl-RS" sz="1100"/>
            <a:t>-</a:t>
          </a:r>
          <a:r>
            <a:rPr lang="sr-Cyrl-RS" sz="1100" baseline="0"/>
            <a:t> Председник                           	             ---------------------------</a:t>
          </a:r>
        </a:p>
        <a:p>
          <a:r>
            <a:rPr lang="sr-Cyrl-RS" sz="1100" baseline="0"/>
            <a:t>    		                  Ифет Хамзић</a:t>
          </a:r>
        </a:p>
        <a:p>
          <a:endParaRPr lang="sr-Cyrl-RS" sz="1100" baseline="0"/>
        </a:p>
        <a:p>
          <a:endParaRPr lang="sr-Cyrl-RS" sz="1100" baseline="0"/>
        </a:p>
        <a:p>
          <a:r>
            <a:rPr lang="sr-Cyrl-RS" sz="1100" baseline="0"/>
            <a:t>- Чланови 		___________________ 			__________________	</a:t>
          </a:r>
        </a:p>
        <a:p>
          <a:r>
            <a:rPr lang="sr-Cyrl-RS" sz="1100" baseline="0"/>
            <a:t>		       Бранка Радуловић		                            Александар Радичевић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27</xdr:row>
      <xdr:rowOff>133350</xdr:rowOff>
    </xdr:from>
    <xdr:to>
      <xdr:col>12</xdr:col>
      <xdr:colOff>1924050</xdr:colOff>
      <xdr:row>34</xdr:row>
      <xdr:rowOff>57150</xdr:rowOff>
    </xdr:to>
    <xdr:sp macro="" textlink="">
      <xdr:nvSpPr>
        <xdr:cNvPr id="2" name="TextBox 1"/>
        <xdr:cNvSpPr txBox="1"/>
      </xdr:nvSpPr>
      <xdr:spPr>
        <a:xfrm>
          <a:off x="9086850" y="11325225"/>
          <a:ext cx="7448550" cy="1257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r-Cyrl-RS" sz="1100"/>
            <a:t>Комисија:</a:t>
          </a:r>
        </a:p>
        <a:p>
          <a:r>
            <a:rPr lang="sr-Cyrl-RS" sz="1100"/>
            <a:t>-</a:t>
          </a:r>
          <a:r>
            <a:rPr lang="sr-Cyrl-RS" sz="1100" baseline="0"/>
            <a:t> Председник                           	             ---------------------------</a:t>
          </a:r>
        </a:p>
        <a:p>
          <a:r>
            <a:rPr lang="sr-Cyrl-RS" sz="1100" baseline="0"/>
            <a:t>    		                  Ифет Хамзић</a:t>
          </a:r>
        </a:p>
        <a:p>
          <a:endParaRPr lang="sr-Cyrl-RS" sz="1100" baseline="0"/>
        </a:p>
        <a:p>
          <a:endParaRPr lang="sr-Cyrl-RS" sz="1100" baseline="0"/>
        </a:p>
        <a:p>
          <a:r>
            <a:rPr lang="sr-Cyrl-RS" sz="1100" baseline="0"/>
            <a:t>- Чланови 		___________________ 			__________________	</a:t>
          </a:r>
        </a:p>
        <a:p>
          <a:r>
            <a:rPr lang="sr-Cyrl-RS" sz="1100" baseline="0"/>
            <a:t>		       Бранка Радуловић		                            Александар Радичевић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14</xdr:row>
      <xdr:rowOff>76200</xdr:rowOff>
    </xdr:from>
    <xdr:to>
      <xdr:col>14</xdr:col>
      <xdr:colOff>1209675</xdr:colOff>
      <xdr:row>21</xdr:row>
      <xdr:rowOff>0</xdr:rowOff>
    </xdr:to>
    <xdr:sp macro="" textlink="">
      <xdr:nvSpPr>
        <xdr:cNvPr id="2" name="TextBox 1"/>
        <xdr:cNvSpPr txBox="1"/>
      </xdr:nvSpPr>
      <xdr:spPr>
        <a:xfrm>
          <a:off x="8258175" y="5591175"/>
          <a:ext cx="7448550" cy="1314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sr-Cyrl-RS" sz="1100"/>
            <a:t>Комисија:</a:t>
          </a:r>
        </a:p>
        <a:p>
          <a:r>
            <a:rPr lang="sr-Cyrl-RS" sz="1100"/>
            <a:t>-</a:t>
          </a:r>
          <a:r>
            <a:rPr lang="sr-Cyrl-RS" sz="1100" baseline="0"/>
            <a:t> Председник                           	             ---------------------------</a:t>
          </a:r>
        </a:p>
        <a:p>
          <a:r>
            <a:rPr lang="sr-Cyrl-RS" sz="1100" baseline="0"/>
            <a:t>    		                  Ифет Хамзић</a:t>
          </a:r>
        </a:p>
        <a:p>
          <a:endParaRPr lang="sr-Cyrl-RS" sz="1100" baseline="0"/>
        </a:p>
        <a:p>
          <a:endParaRPr lang="sr-Cyrl-RS" sz="1100" baseline="0"/>
        </a:p>
        <a:p>
          <a:r>
            <a:rPr lang="sr-Cyrl-RS" sz="1100" baseline="0"/>
            <a:t>- Чланови 		___________________ 			__________________	</a:t>
          </a:r>
        </a:p>
        <a:p>
          <a:r>
            <a:rPr lang="sr-Cyrl-RS" sz="1100" baseline="0"/>
            <a:t>		       Бранка Радуловић		                            Александар Радичевић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25" name="Table319212223242526" displayName="Table319212223242526" ref="A2:M11" totalsRowCount="1">
  <autoFilter ref="A2:M10"/>
  <sortState ref="A3:O79">
    <sortCondition descending="1" ref="I3:I79"/>
  </sortState>
  <tableColumns count="13">
    <tableColumn id="1" name="Редни број" dataDxfId="170" totalsRowDxfId="169"/>
    <tableColumn id="2" name="Име и презиме &#10;подносиоца захтева" dataDxfId="168" totalsRowDxfId="167"/>
    <tableColumn id="15" name="Назив банке и бр. наменског рачуна" dataDxfId="166" totalsRowDxfId="165"/>
    <tableColumn id="5" name="Број датум пријаве" dataDxfId="164" totalsRowDxfId="163"/>
    <tableColumn id="6" name="Врста опреме&#10;(Назив инвестиције)" dataDxfId="162" totalsRowDxfId="161"/>
    <tableColumn id="7" name="Место инвестирања" dataDxfId="160" totalsRowDxfId="159"/>
    <tableColumn id="8" name="Основни критеријуми&#10;(Број бодова)" dataDxfId="158" totalsRowDxfId="157"/>
    <tableColumn id="9" name="Специфични критеријуми&#10;(Број бодова)" dataDxfId="156" totalsRowDxfId="155"/>
    <tableColumn id="10" name="Укупан број бодова" totalsRowLabel="Укупно:" dataDxfId="154" totalsRowDxfId="153">
      <calculatedColumnFormula>SUM(Table319212223242526[[#This Row],[Основни критеријуми
(Број бодова)]:[Специфични критеријуми
(Број бодова)]])</calculatedColumnFormula>
    </tableColumn>
    <tableColumn id="11" name="Укупан износ инвестиције&#10;Са ПДВ-ом" totalsRowFunction="custom" dataDxfId="152" totalsRowDxfId="151">
      <totalsRowFormula>SUM([Укупан износ инвестиције
Са ПДВ-ом])</totalsRowFormula>
    </tableColumn>
    <tableColumn id="14" name="Вредност инвестиције без ПДВ-а" totalsRowFunction="custom" dataDxfId="150" totalsRowDxfId="149">
      <totalsRowFormula>SUM([Вредност инвестиције без ПДВ-а])</totalsRowFormula>
    </tableColumn>
    <tableColumn id="12" name="Износ средстава за исплату" totalsRowFunction="custom" dataDxfId="148" totalsRowDxfId="147">
      <totalsRowFormula>SUM([Износ средстава за исплату])</totalsRowFormula>
    </tableColumn>
    <tableColumn id="13" name="Напомена" dataDxfId="146" totalsRowDxfId="14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4" name="Table3192122232425" displayName="Table3192122232425" ref="A2:M67" totalsRowShown="0">
  <autoFilter ref="A2:M67"/>
  <sortState ref="A3:O74">
    <sortCondition descending="1" sortBy="fontColor" ref="M3:M74" dxfId="144"/>
    <sortCondition descending="1" ref="I3:I74"/>
  </sortState>
  <tableColumns count="13">
    <tableColumn id="1" name="Редни број" dataDxfId="143"/>
    <tableColumn id="2" name="Име и презиме &#10;подносиоца захтева" dataDxfId="142"/>
    <tableColumn id="14" name="Назив банке и бр. наменског рачуна" dataDxfId="141"/>
    <tableColumn id="5" name="Број датум пријаве" dataDxfId="140"/>
    <tableColumn id="6" name="Врста опреме&#10;(Назив инвестиције)" dataDxfId="139"/>
    <tableColumn id="7" name="Место инвестирања" dataDxfId="138"/>
    <tableColumn id="8" name="Основни критеријуми&#10;(Број бодова)" dataDxfId="137"/>
    <tableColumn id="9" name="Специфични критеријуми&#10;(Број бодова)" dataDxfId="136"/>
    <tableColumn id="10" name="Укупан број бодова" dataDxfId="135">
      <calculatedColumnFormula>SUM(Table3192122232425[[#This Row],[Основни критеријуми
(Број бодова)]:[Специфични критеријуми
(Број бодова)]])</calculatedColumnFormula>
    </tableColumn>
    <tableColumn id="11" name="Укупан износ инвестиције&#10;Са ПДВ-ом" dataDxfId="134"/>
    <tableColumn id="15" name="Вредност инвестиције без ПДВ-а" dataDxfId="133"/>
    <tableColumn id="12" name="Износ средстава за исплату" dataDxfId="132"/>
    <tableColumn id="13" name="Напомена" dataDxfId="1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3" name="Table31921222324" displayName="Table31921222324" ref="A2:O80" totalsRowShown="0">
  <autoFilter ref="A2:O80"/>
  <tableColumns count="15">
    <tableColumn id="1" name="Редни број" dataDxfId="130"/>
    <tableColumn id="2" name="Име и презиме &#10;подносиоца захтева" dataDxfId="129"/>
    <tableColumn id="3" name="ЈМБГ" dataDxfId="128"/>
    <tableColumn id="4" name="Број РГ" dataDxfId="127"/>
    <tableColumn id="14" name="Назив банке и бр. наменског рачуна" dataDxfId="126"/>
    <tableColumn id="5" name="Број датум пријаве" dataDxfId="125"/>
    <tableColumn id="6" name="Врста опреме&#10;(Назив инвестиције)" dataDxfId="124"/>
    <tableColumn id="7" name="Место инвестирања" dataDxfId="123"/>
    <tableColumn id="8" name="Основни критеријуми&#10;(Број бодова)" dataDxfId="122"/>
    <tableColumn id="9" name="Специфични критеријуми&#10;(Број бодова)" dataDxfId="121"/>
    <tableColumn id="10" name="Укупан број бодова" dataDxfId="120"/>
    <tableColumn id="11" name="Укупан износ инвестиције&#10;Са ПДВ-ом" dataDxfId="119"/>
    <tableColumn id="15" name="Вредност инвестиције без ПДВ-а" dataDxfId="118"/>
    <tableColumn id="12" name="Износ средстава за исплату" dataDxfId="117"/>
    <tableColumn id="13" name="Напомена" dataDxfId="1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" name="Table3192" displayName="Table3192" ref="A2:M8" totalsRowCount="1">
  <autoFilter ref="A2:M7"/>
  <sortState ref="A3:O7">
    <sortCondition descending="1" ref="I3:I7"/>
  </sortState>
  <tableColumns count="13">
    <tableColumn id="1" name="Редни број" dataDxfId="115" totalsRowDxfId="114"/>
    <tableColumn id="2" name="Име и презиме &#10;подносиоца захтева" dataDxfId="113" totalsRowDxfId="112"/>
    <tableColumn id="14" name="Назив банке и бр. наменског рачуна" dataDxfId="111" totalsRowDxfId="110"/>
    <tableColumn id="5" name="Број датум пријаве" dataDxfId="109" totalsRowDxfId="108"/>
    <tableColumn id="6" name="Врста опреме&#10;(Назив инвестиције)" dataDxfId="107" totalsRowDxfId="106"/>
    <tableColumn id="7" name="Место инвестирања" dataDxfId="105" totalsRowDxfId="104"/>
    <tableColumn id="8" name="Основни критеријуми&#10;(Број бодова)" dataDxfId="103" totalsRowDxfId="102"/>
    <tableColumn id="9" name="Специфични критеријуми&#10;(Број бодова)" dataDxfId="101" totalsRowDxfId="100"/>
    <tableColumn id="10" name="Укупан број бодова" totalsRowLabel="Укупно:" dataDxfId="99" totalsRowDxfId="98">
      <calculatedColumnFormula>SUM(Table3192[[#This Row],[Основни критеријуми
(Број бодова)]:[Специфични критеријуми
(Број бодова)]])</calculatedColumnFormula>
    </tableColumn>
    <tableColumn id="11" name="Укупан износ инвестиције&#10;Са ПДВ-ом" totalsRowFunction="custom" dataDxfId="97" totalsRowDxfId="96">
      <totalsRowFormula>SUM([Укупан износ инвестиције
Са ПДВ-ом])</totalsRowFormula>
    </tableColumn>
    <tableColumn id="15" name="Вредност инвестиције без ПДВ-а" totalsRowFunction="custom" dataDxfId="95" totalsRowDxfId="94">
      <totalsRowFormula>SUM([Вредност инвестиције без ПДВ-а])</totalsRowFormula>
    </tableColumn>
    <tableColumn id="12" name="Износ средстава за исплату" totalsRowFunction="custom" dataDxfId="93" totalsRowDxfId="92">
      <totalsRowFormula>SUM([Износ средстава за исплату])</totalsRowFormula>
    </tableColumn>
    <tableColumn id="13" name="Напомена" dataDxfId="91" totalsRowDxfId="9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21" name="Table3192122" displayName="Table3192122" ref="A2:M7" totalsRowShown="0">
  <autoFilter ref="A2:M7"/>
  <sortState ref="A3:O6">
    <sortCondition descending="1" sortBy="fontColor" ref="M3:M6" dxfId="89"/>
    <sortCondition descending="1" ref="I3:I6"/>
  </sortState>
  <tableColumns count="13">
    <tableColumn id="1" name="Редни број" dataDxfId="88"/>
    <tableColumn id="2" name="Име и презиме &#10;подносиоца захтева" dataDxfId="87"/>
    <tableColumn id="14" name="Назив банке и бр. наменског рачуна" dataDxfId="86"/>
    <tableColumn id="5" name="Број датум пријаве" dataDxfId="85"/>
    <tableColumn id="6" name="Врста опреме&#10;(Назив инвестиције)" dataDxfId="84"/>
    <tableColumn id="7" name="Место  инвестирања" dataDxfId="83"/>
    <tableColumn id="8" name="Основни критеријуми&#10;(Број бодова)" dataDxfId="82"/>
    <tableColumn id="9" name="Специфични критеријуми&#10;(Број бодова)" dataDxfId="81"/>
    <tableColumn id="10" name="Укупан број бодова" dataDxfId="80">
      <calculatedColumnFormula>SUM(Table3192122[[#This Row],[Специфични критеријуми
(Број бодова)]]+Table3192122[[#This Row],[Основни критеријуми
(Број бодова)]])</calculatedColumnFormula>
    </tableColumn>
    <tableColumn id="11" name="Укупан износ инвестиције&#10;Са ПДВ-ом" dataDxfId="79"/>
    <tableColumn id="15" name="Вредност инвестиције без ПДВ-а" dataDxfId="78"/>
    <tableColumn id="12" name="Износ средстава за исплату" dataDxfId="77"/>
    <tableColumn id="13" name="Напомена" dataDxfId="7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20" name="Table31921" displayName="Table31921" ref="A2:M24" totalsRowCount="1">
  <autoFilter ref="A2:M23"/>
  <sortState ref="A3:O80">
    <sortCondition descending="1" sortBy="fontColor" ref="M3:M80" dxfId="75"/>
    <sortCondition descending="1" ref="I3:I80"/>
  </sortState>
  <tableColumns count="13">
    <tableColumn id="1" name="Редни број" dataDxfId="74" totalsRowDxfId="73"/>
    <tableColumn id="2" name="Име и презиме &#10;подносиоца захтева" dataDxfId="72" totalsRowDxfId="71"/>
    <tableColumn id="14" name="Назив банке и бр. наменског рачуна" dataDxfId="70" totalsRowDxfId="69"/>
    <tableColumn id="5" name="Број датум пријаве" dataDxfId="68" totalsRowDxfId="67"/>
    <tableColumn id="6" name="Врста опреме&#10;(Назив инвестиције)" dataDxfId="66" totalsRowDxfId="65"/>
    <tableColumn id="7" name="Место инвестирања" dataDxfId="64" totalsRowDxfId="63"/>
    <tableColumn id="8" name="Основни критеријуми&#10;(Број бодова)" dataDxfId="62" totalsRowDxfId="61"/>
    <tableColumn id="9" name="Специфични критеријуми&#10;(Број бодова)" dataDxfId="60" totalsRowDxfId="59"/>
    <tableColumn id="10" name="Укупан број бодова" totalsRowLabel="Укупно" dataDxfId="58" totalsRowDxfId="57">
      <calculatedColumnFormula>SUM(Table31921[[#This Row],[Основни критеријуми
(Број бодова)]:[Специфични критеријуми
(Број бодова)]])</calculatedColumnFormula>
    </tableColumn>
    <tableColumn id="11" name="Укупан износ инвестиције&#10;Са ПДВ-ом" totalsRowFunction="custom" dataDxfId="56" totalsRowDxfId="55">
      <totalsRowFormula>SUM([Укупан износ инвестиције
Са ПДВ-ом])</totalsRowFormula>
    </tableColumn>
    <tableColumn id="15" name="Вредност инвестиције без ПДВ-а" totalsRowFunction="custom" dataDxfId="54" totalsRowDxfId="53">
      <totalsRowFormula>SUM([Вредност инвестиције без ПДВ-а])</totalsRowFormula>
    </tableColumn>
    <tableColumn id="12" name="Износ средстава за исплату" totalsRowFunction="custom" dataDxfId="52" totalsRowDxfId="51">
      <totalsRowFormula>SUM([Износ средстава за исплату])</totalsRowFormula>
    </tableColumn>
    <tableColumn id="13" name="Напомена" dataDxfId="50" totalsRowDxfId="4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9" name="Table31920" displayName="Table31920" ref="A2:M27" totalsRowShown="0">
  <autoFilter ref="A2:M27"/>
  <sortState ref="A3:O26">
    <sortCondition descending="1" sortBy="fontColor" ref="M3:M26" dxfId="48"/>
    <sortCondition descending="1" ref="I3:I26"/>
  </sortState>
  <tableColumns count="13">
    <tableColumn id="1" name="Редни број" dataDxfId="47"/>
    <tableColumn id="2" name="Име и презиме &#10;подносиоца захтева" dataDxfId="46"/>
    <tableColumn id="14" name="Назив банке и бр. наменског рачуна" dataDxfId="45"/>
    <tableColumn id="5" name="Број датум пријаве" dataDxfId="44"/>
    <tableColumn id="6" name="Врста опреме&#10;(Назив инвестиције)" dataDxfId="43"/>
    <tableColumn id="7" name="Место инвестирања" dataDxfId="42"/>
    <tableColumn id="8" name="Основни критеријуми&#10;(Број бодова)" dataDxfId="41"/>
    <tableColumn id="9" name="Специфични критеријуми&#10;(Број бодова)" dataDxfId="40"/>
    <tableColumn id="10" name="Укупан број бодова" dataDxfId="39">
      <calculatedColumnFormula>SUM(Table31920[[#This Row],[Основни критеријуми
(Број бодова)]:[Специфични критеријуми
(Број бодова)]])</calculatedColumnFormula>
    </tableColumn>
    <tableColumn id="11" name="Укупан износ инвестиције&#10;Са ПДВ-ом" dataDxfId="38"/>
    <tableColumn id="15" name="Вредност инвестиције без ПДВ-а" dataDxfId="37"/>
    <tableColumn id="12" name="Износ средстава за исплату" dataDxfId="36"/>
    <tableColumn id="13" name="Напомена" dataDxfId="3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le3" ref="A2:M12" totalsRowShown="0" headerRowDxfId="34">
  <autoFilter ref="A2:M12"/>
  <sortState ref="A3:O79">
    <sortCondition descending="1" ref="I3:I79"/>
  </sortState>
  <tableColumns count="13">
    <tableColumn id="1" name="Редни број" dataDxfId="33"/>
    <tableColumn id="2" name="Име и презиме &#10;подносиоца захтева" dataDxfId="32"/>
    <tableColumn id="14" name="Назив банке и бр. наменског рачуна" dataDxfId="31"/>
    <tableColumn id="5" name="Број датум пријаве" dataDxfId="30"/>
    <tableColumn id="6" name="Врста опреме&#10;(Назив инвестиције)" dataDxfId="29"/>
    <tableColumn id="7" name="Место инвестирања" dataDxfId="28"/>
    <tableColumn id="8" name="Основни критеријуми&#10;(Број бодова)" dataDxfId="27"/>
    <tableColumn id="9" name="Специфични критеријуми&#10;(Број бодова)" dataDxfId="26"/>
    <tableColumn id="10" name="Укупан број бодова" dataDxfId="25">
      <calculatedColumnFormula>SUM(Table3[[#This Row],[Основни критеријуми
(Број бодова)]:[Специфични критеријуми
(Број бодова)]])</calculatedColumnFormula>
    </tableColumn>
    <tableColumn id="11" name="Укупан износ инвестиције&#10;Са ПДВ-ом" dataDxfId="24"/>
    <tableColumn id="15" name="Вредност инвестиције без ПДВ-а" dataDxfId="23"/>
    <tableColumn id="12" name="Износ средстава за исплату" dataDxfId="22"/>
    <tableColumn id="13" name="Напомена" dataDxfId="2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8" name="Table319" displayName="Table319" ref="A2:O80" totalsRowShown="0">
  <autoFilter ref="A2:O80"/>
  <tableColumns count="15">
    <tableColumn id="1" name="Редни број" dataDxfId="20"/>
    <tableColumn id="2" name="Име и презиме &#10;подносиоца захтева" dataDxfId="19"/>
    <tableColumn id="3" name="ЈМБГ" dataDxfId="18"/>
    <tableColumn id="4" name="Број РГ" dataDxfId="17"/>
    <tableColumn id="14" name="Назив банке и бр. наменског рачуна" dataDxfId="16"/>
    <tableColumn id="5" name="Број датум пријаве" dataDxfId="15"/>
    <tableColumn id="6" name="Врста опреме&#10;(Назив инвестиције)" dataDxfId="14"/>
    <tableColumn id="7" name="Место  инвестирања &#10;" dataDxfId="13"/>
    <tableColumn id="8" name="Основни критеријуми&#10;(Број бодова)" dataDxfId="12"/>
    <tableColumn id="9" name="Специфични критеријуми&#10;(Број бодова)" dataDxfId="11"/>
    <tableColumn id="10" name="Укупан број бодова" dataDxfId="10">
      <calculatedColumnFormula>SUM(Table319[[#This Row],[Основни критеријуми
(Број бодова)]:[Специфични критеријуми
(Број бодова)]])</calculatedColumnFormula>
    </tableColumn>
    <tableColumn id="11" name="Укупан износ инвестиције&#10;Са ПДВ-ом" dataDxfId="9"/>
    <tableColumn id="15" name="Вредност инвестиције без ПДВ-а" dataDxfId="8"/>
    <tableColumn id="12" name="Износ средстава за исплату" dataDxfId="7"/>
    <tableColumn id="13" name="Напомена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"/>
  <sheetViews>
    <sheetView topLeftCell="A2" workbookViewId="0">
      <selection activeCell="C2" sqref="C2"/>
    </sheetView>
  </sheetViews>
  <sheetFormatPr defaultRowHeight="15"/>
  <cols>
    <col min="1" max="1" width="6.140625" customWidth="1"/>
    <col min="2" max="2" width="19.28515625" customWidth="1"/>
    <col min="3" max="3" width="13.85546875" customWidth="1"/>
    <col min="4" max="4" width="14" customWidth="1"/>
    <col min="5" max="5" width="32.28515625" customWidth="1"/>
    <col min="6" max="6" width="18.5703125" customWidth="1"/>
    <col min="7" max="7" width="19.5703125" customWidth="1"/>
    <col min="8" max="8" width="14.5703125" customWidth="1"/>
    <col min="9" max="9" width="14.140625" customWidth="1"/>
    <col min="10" max="10" width="13.7109375" customWidth="1"/>
    <col min="11" max="11" width="13.42578125" customWidth="1"/>
    <col min="12" max="12" width="15.28515625" customWidth="1"/>
    <col min="13" max="13" width="19.5703125" customWidth="1"/>
    <col min="14" max="14" width="16.7109375" customWidth="1"/>
    <col min="15" max="15" width="20.28515625" customWidth="1"/>
  </cols>
  <sheetData>
    <row r="1" spans="1:15" ht="74.25" customHeight="1">
      <c r="A1" s="69" t="s">
        <v>13</v>
      </c>
      <c r="B1" s="69"/>
      <c r="C1" s="69"/>
      <c r="D1" s="69"/>
      <c r="E1" s="69"/>
      <c r="F1" s="69"/>
      <c r="G1" s="69"/>
      <c r="H1" s="56"/>
      <c r="I1" s="56"/>
      <c r="J1" s="56"/>
      <c r="K1" s="56"/>
      <c r="L1" s="56"/>
      <c r="M1" s="56"/>
      <c r="N1" s="56"/>
      <c r="O1" s="56"/>
    </row>
    <row r="2" spans="1:15" ht="63.75" customHeight="1">
      <c r="A2" s="2" t="s">
        <v>0</v>
      </c>
      <c r="B2" s="3" t="s">
        <v>1</v>
      </c>
      <c r="C2" s="3" t="s">
        <v>12</v>
      </c>
      <c r="D2" s="1" t="s">
        <v>4</v>
      </c>
      <c r="E2" s="3" t="s">
        <v>5</v>
      </c>
      <c r="F2" s="3" t="s">
        <v>23</v>
      </c>
      <c r="G2" s="3" t="s">
        <v>6</v>
      </c>
      <c r="H2" s="3" t="s">
        <v>7</v>
      </c>
      <c r="I2" s="1" t="s">
        <v>8</v>
      </c>
      <c r="J2" s="3" t="s">
        <v>11</v>
      </c>
      <c r="K2" s="3" t="s">
        <v>20</v>
      </c>
      <c r="L2" s="1" t="s">
        <v>9</v>
      </c>
      <c r="M2" s="1" t="s">
        <v>10</v>
      </c>
    </row>
    <row r="3" spans="1:15" ht="30">
      <c r="A3" s="1">
        <v>1</v>
      </c>
      <c r="B3" s="1" t="s">
        <v>429</v>
      </c>
      <c r="C3" s="1" t="s">
        <v>432</v>
      </c>
      <c r="D3" s="10" t="s">
        <v>430</v>
      </c>
      <c r="E3" s="1" t="s">
        <v>112</v>
      </c>
      <c r="F3" s="1" t="s">
        <v>431</v>
      </c>
      <c r="G3" s="1">
        <v>20</v>
      </c>
      <c r="H3" s="1">
        <v>10</v>
      </c>
      <c r="I3" s="6">
        <f>SUM(Table319212223242526[[#This Row],[Основни критеријуми
(Број бодова)]:[Специфични критеријуми
(Број бодова)]])</f>
        <v>30</v>
      </c>
      <c r="J3" s="9">
        <v>43200</v>
      </c>
      <c r="K3" s="8">
        <v>36000</v>
      </c>
      <c r="L3" s="8">
        <v>23400</v>
      </c>
      <c r="M3" s="1"/>
    </row>
    <row r="4" spans="1:15" ht="30">
      <c r="A4" s="1">
        <v>2</v>
      </c>
      <c r="B4" s="1" t="s">
        <v>460</v>
      </c>
      <c r="C4" s="1" t="s">
        <v>462</v>
      </c>
      <c r="D4" s="10" t="s">
        <v>461</v>
      </c>
      <c r="E4" s="1" t="s">
        <v>112</v>
      </c>
      <c r="F4" s="1" t="s">
        <v>463</v>
      </c>
      <c r="G4" s="1">
        <v>20</v>
      </c>
      <c r="H4" s="1">
        <v>10</v>
      </c>
      <c r="I4" s="6">
        <f>SUM(Table319212223242526[[#This Row],[Основни критеријуми
(Број бодова)]:[Специфични критеријуми
(Број бодова)]])</f>
        <v>30</v>
      </c>
      <c r="J4" s="8">
        <v>296000</v>
      </c>
      <c r="K4" s="8">
        <v>246666</v>
      </c>
      <c r="L4" s="8">
        <v>163332</v>
      </c>
      <c r="M4" s="1"/>
    </row>
    <row r="5" spans="1:15" ht="75">
      <c r="A5" s="1">
        <v>3</v>
      </c>
      <c r="B5" s="1" t="s">
        <v>109</v>
      </c>
      <c r="C5" s="3" t="s">
        <v>111</v>
      </c>
      <c r="D5" s="7" t="s">
        <v>110</v>
      </c>
      <c r="E5" s="1" t="s">
        <v>112</v>
      </c>
      <c r="F5" s="1" t="s">
        <v>95</v>
      </c>
      <c r="G5" s="1">
        <v>20</v>
      </c>
      <c r="H5" s="1">
        <v>3</v>
      </c>
      <c r="I5" s="6">
        <f>SUM(Table319212223242526[[#This Row],[Основни критеријуми
(Број бодова)]:[Специфични критеријуми
(Број бодова)]])</f>
        <v>23</v>
      </c>
      <c r="J5" s="8">
        <v>46000</v>
      </c>
      <c r="K5" s="8">
        <v>38333.33</v>
      </c>
      <c r="L5" s="8">
        <v>24916</v>
      </c>
      <c r="M5" s="1"/>
    </row>
    <row r="6" spans="1:15" ht="30">
      <c r="A6" s="1">
        <v>4</v>
      </c>
      <c r="B6" s="1" t="s">
        <v>375</v>
      </c>
      <c r="C6" s="1" t="s">
        <v>376</v>
      </c>
      <c r="D6" s="10" t="s">
        <v>374</v>
      </c>
      <c r="E6" s="1" t="s">
        <v>112</v>
      </c>
      <c r="F6" s="1" t="s">
        <v>377</v>
      </c>
      <c r="G6" s="1">
        <v>1</v>
      </c>
      <c r="H6" s="1">
        <v>5</v>
      </c>
      <c r="I6" s="6">
        <f>SUM(Table319212223242526[[#This Row],[Основни критеријуми
(Број бодова)]:[Специфични критеријуми
(Број бодова)]])</f>
        <v>6</v>
      </c>
      <c r="J6" s="8">
        <v>46000</v>
      </c>
      <c r="K6" s="8">
        <v>38329</v>
      </c>
      <c r="L6" s="8">
        <v>24913</v>
      </c>
      <c r="M6" s="1"/>
    </row>
    <row r="7" spans="1:15" ht="30">
      <c r="A7" s="1">
        <v>5</v>
      </c>
      <c r="B7" s="1" t="s">
        <v>280</v>
      </c>
      <c r="C7" s="1" t="s">
        <v>282</v>
      </c>
      <c r="D7" s="7" t="s">
        <v>281</v>
      </c>
      <c r="E7" s="1" t="s">
        <v>112</v>
      </c>
      <c r="F7" s="1" t="s">
        <v>69</v>
      </c>
      <c r="G7" s="1">
        <v>0</v>
      </c>
      <c r="H7" s="1">
        <v>5</v>
      </c>
      <c r="I7" s="6">
        <f>SUM(Table319212223242526[[#This Row],[Основни критеријуми
(Број бодова)]:[Специфични критеријуми
(Број бодова)]])</f>
        <v>5</v>
      </c>
      <c r="J7" s="8">
        <v>60500</v>
      </c>
      <c r="K7" s="8">
        <v>50416</v>
      </c>
      <c r="L7" s="8">
        <v>32771</v>
      </c>
      <c r="M7" s="1"/>
    </row>
    <row r="8" spans="1:15" ht="75">
      <c r="A8" s="1">
        <v>6</v>
      </c>
      <c r="B8" s="1" t="s">
        <v>125</v>
      </c>
      <c r="C8" s="7" t="s">
        <v>126</v>
      </c>
      <c r="D8" s="7" t="s">
        <v>124</v>
      </c>
      <c r="E8" s="1" t="s">
        <v>112</v>
      </c>
      <c r="F8" s="1" t="s">
        <v>69</v>
      </c>
      <c r="G8" s="1">
        <v>1</v>
      </c>
      <c r="H8" s="1">
        <v>3</v>
      </c>
      <c r="I8" s="6">
        <f>SUM(Table319212223242526[[#This Row],[Основни критеријуми
(Број бодова)]:[Специфични критеријуми
(Број бодова)]])</f>
        <v>4</v>
      </c>
      <c r="J8" s="8">
        <v>46000</v>
      </c>
      <c r="K8" s="8">
        <v>38333.33</v>
      </c>
      <c r="L8" s="8">
        <v>24916</v>
      </c>
      <c r="M8" s="1"/>
    </row>
    <row r="9" spans="1:15" ht="75">
      <c r="A9" s="1">
        <v>7</v>
      </c>
      <c r="B9" s="1" t="s">
        <v>284</v>
      </c>
      <c r="C9" s="3" t="s">
        <v>283</v>
      </c>
      <c r="D9" s="7" t="s">
        <v>140</v>
      </c>
      <c r="E9" s="1" t="s">
        <v>112</v>
      </c>
      <c r="F9" s="1" t="s">
        <v>85</v>
      </c>
      <c r="G9" s="1">
        <v>1</v>
      </c>
      <c r="H9" s="1">
        <v>3</v>
      </c>
      <c r="I9" s="6">
        <f>SUM(Table319212223242526[[#This Row],[Основни критеријуми
(Број бодова)]:[Специфични критеријуми
(Број бодова)]])</f>
        <v>4</v>
      </c>
      <c r="J9" s="8">
        <v>42003</v>
      </c>
      <c r="K9" s="8">
        <v>35002</v>
      </c>
      <c r="L9" s="8">
        <v>22751</v>
      </c>
      <c r="M9" s="1"/>
    </row>
    <row r="10" spans="1:15" ht="30">
      <c r="A10" s="1">
        <v>8</v>
      </c>
      <c r="B10" s="1" t="s">
        <v>308</v>
      </c>
      <c r="C10" s="1" t="s">
        <v>310</v>
      </c>
      <c r="D10" s="7" t="s">
        <v>309</v>
      </c>
      <c r="E10" s="1" t="s">
        <v>112</v>
      </c>
      <c r="F10" s="1" t="s">
        <v>85</v>
      </c>
      <c r="G10" s="1">
        <v>0</v>
      </c>
      <c r="H10" s="1">
        <v>1</v>
      </c>
      <c r="I10" s="6">
        <f>SUM(Table319212223242526[[#This Row],[Основни критеријуми
(Број бодова)]:[Специфични критеријуми
(Број бодова)]])</f>
        <v>1</v>
      </c>
      <c r="J10" s="8">
        <v>45000</v>
      </c>
      <c r="K10" s="8">
        <v>37500</v>
      </c>
      <c r="L10" s="8">
        <v>24375</v>
      </c>
      <c r="M10" s="1"/>
    </row>
    <row r="11" spans="1:15">
      <c r="A11" s="65"/>
      <c r="B11" s="65"/>
      <c r="C11" s="65"/>
      <c r="D11" s="65"/>
      <c r="E11" s="65"/>
      <c r="F11" s="65"/>
      <c r="G11" s="65"/>
      <c r="H11" s="65"/>
      <c r="I11" s="66" t="s">
        <v>562</v>
      </c>
      <c r="J11" s="65">
        <f>SUM([Укупан износ инвестиције
Са ПДВ-ом])</f>
        <v>624703</v>
      </c>
      <c r="K11" s="65">
        <f>SUM([Вредност инвестиције без ПДВ-а])</f>
        <v>520579.66000000003</v>
      </c>
      <c r="L11" s="65">
        <f>SUM([Износ средстава за исплату])</f>
        <v>341374</v>
      </c>
      <c r="M11" s="65"/>
    </row>
  </sheetData>
  <mergeCells count="1">
    <mergeCell ref="A1:G1"/>
  </mergeCells>
  <pageMargins left="0.7" right="0.7" top="0.75" bottom="0.75" header="0.3" footer="0.3"/>
  <pageSetup paperSize="9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7"/>
  <sheetViews>
    <sheetView workbookViewId="0">
      <selection activeCell="C3" sqref="C3:C67"/>
    </sheetView>
  </sheetViews>
  <sheetFormatPr defaultRowHeight="15"/>
  <cols>
    <col min="1" max="1" width="9.28515625" customWidth="1"/>
    <col min="2" max="2" width="20.140625" customWidth="1"/>
    <col min="3" max="3" width="14.42578125" customWidth="1"/>
    <col min="4" max="4" width="36.5703125" customWidth="1"/>
    <col min="5" max="5" width="15.28515625" customWidth="1"/>
    <col min="6" max="6" width="19.85546875" customWidth="1"/>
    <col min="7" max="7" width="13.42578125" customWidth="1"/>
    <col min="8" max="8" width="14.140625" customWidth="1"/>
    <col min="9" max="9" width="13.7109375" customWidth="1"/>
    <col min="10" max="10" width="12.5703125" customWidth="1"/>
    <col min="11" max="11" width="18.42578125" customWidth="1"/>
    <col min="12" max="12" width="17.140625" customWidth="1"/>
    <col min="13" max="13" width="15.85546875" customWidth="1"/>
    <col min="14" max="14" width="21.140625" customWidth="1"/>
  </cols>
  <sheetData>
    <row r="1" spans="1:14" ht="78.75" customHeight="1">
      <c r="A1" s="69" t="s">
        <v>14</v>
      </c>
      <c r="B1" s="69"/>
      <c r="C1" s="69"/>
      <c r="D1" s="69"/>
      <c r="E1" s="69"/>
      <c r="F1" s="57"/>
      <c r="G1" s="57"/>
      <c r="H1" s="57"/>
      <c r="I1" s="57"/>
      <c r="J1" s="57"/>
      <c r="K1" s="57"/>
      <c r="L1" s="57"/>
      <c r="M1" s="57"/>
      <c r="N1" s="57"/>
    </row>
    <row r="2" spans="1:14" ht="70.5" customHeight="1">
      <c r="A2" s="2" t="s">
        <v>0</v>
      </c>
      <c r="B2" s="3" t="s">
        <v>1</v>
      </c>
      <c r="C2" s="1" t="s">
        <v>12</v>
      </c>
      <c r="D2" s="1" t="s">
        <v>4</v>
      </c>
      <c r="E2" s="3" t="s">
        <v>5</v>
      </c>
      <c r="F2" s="3" t="s">
        <v>23</v>
      </c>
      <c r="G2" s="3" t="s">
        <v>6</v>
      </c>
      <c r="H2" s="3" t="s">
        <v>7</v>
      </c>
      <c r="I2" s="3" t="s">
        <v>8</v>
      </c>
      <c r="J2" s="3" t="s">
        <v>11</v>
      </c>
      <c r="K2" s="3" t="s">
        <v>20</v>
      </c>
      <c r="L2" s="3" t="s">
        <v>9</v>
      </c>
      <c r="M2" s="1" t="s">
        <v>10</v>
      </c>
    </row>
    <row r="3" spans="1:14" ht="30">
      <c r="A3" s="31">
        <v>1</v>
      </c>
      <c r="B3" s="31" t="s">
        <v>394</v>
      </c>
      <c r="C3" s="31" t="s">
        <v>396</v>
      </c>
      <c r="D3" s="32" t="s">
        <v>395</v>
      </c>
      <c r="E3" s="31" t="s">
        <v>393</v>
      </c>
      <c r="F3" s="31" t="s">
        <v>271</v>
      </c>
      <c r="G3" s="31">
        <v>40</v>
      </c>
      <c r="H3" s="31">
        <v>8</v>
      </c>
      <c r="I3" s="33">
        <f>SUM(Table3192122232425[[#This Row],[Основни критеријуми
(Број бодова)]:[Специфични критеријуми
(Број бодова)]])</f>
        <v>48</v>
      </c>
      <c r="J3" s="34">
        <v>121000</v>
      </c>
      <c r="K3" s="34">
        <v>108333</v>
      </c>
      <c r="L3" s="34">
        <v>65541</v>
      </c>
      <c r="M3" s="31"/>
    </row>
    <row r="4" spans="1:14" ht="30">
      <c r="A4" s="1">
        <v>2</v>
      </c>
      <c r="B4" s="1" t="s">
        <v>536</v>
      </c>
      <c r="C4" s="1" t="s">
        <v>538</v>
      </c>
      <c r="D4" s="10" t="s">
        <v>535</v>
      </c>
      <c r="E4" s="1" t="s">
        <v>537</v>
      </c>
      <c r="F4" s="1" t="s">
        <v>290</v>
      </c>
      <c r="G4" s="1">
        <v>40</v>
      </c>
      <c r="H4" s="1">
        <v>5</v>
      </c>
      <c r="I4" s="6">
        <f>SUM(Table3192122232425[[#This Row],[Основни критеријуми
(Број бодова)]:[Специфични критеријуми
(Број бодова)]])</f>
        <v>45</v>
      </c>
      <c r="J4" s="58" t="s">
        <v>539</v>
      </c>
      <c r="K4" s="8">
        <v>897462.5</v>
      </c>
      <c r="L4" s="8">
        <v>300000</v>
      </c>
      <c r="M4" s="1" t="s">
        <v>540</v>
      </c>
    </row>
    <row r="5" spans="1:14" ht="30">
      <c r="A5" s="11">
        <v>3</v>
      </c>
      <c r="B5" s="11" t="s">
        <v>554</v>
      </c>
      <c r="C5" s="11" t="s">
        <v>471</v>
      </c>
      <c r="D5" s="12" t="s">
        <v>472</v>
      </c>
      <c r="E5" s="11" t="s">
        <v>473</v>
      </c>
      <c r="F5" s="11" t="s">
        <v>62</v>
      </c>
      <c r="G5" s="11">
        <v>25</v>
      </c>
      <c r="H5" s="11">
        <v>10</v>
      </c>
      <c r="I5" s="13">
        <f>SUM(Table3192122232425[[#This Row],[Основни критеријуми
(Број бодова)]:[Специфични критеријуми
(Број бодова)]])</f>
        <v>35</v>
      </c>
      <c r="J5" s="15">
        <v>87048</v>
      </c>
      <c r="K5" s="15">
        <v>72540</v>
      </c>
      <c r="L5" s="15">
        <v>47151</v>
      </c>
      <c r="M5" s="11"/>
    </row>
    <row r="6" spans="1:14" ht="30">
      <c r="A6" s="11">
        <v>4</v>
      </c>
      <c r="B6" s="11" t="s">
        <v>510</v>
      </c>
      <c r="C6" s="11" t="s">
        <v>512</v>
      </c>
      <c r="D6" s="12" t="s">
        <v>509</v>
      </c>
      <c r="E6" s="11" t="s">
        <v>511</v>
      </c>
      <c r="F6" s="11" t="s">
        <v>153</v>
      </c>
      <c r="G6" s="11">
        <v>25</v>
      </c>
      <c r="H6" s="11">
        <v>4</v>
      </c>
      <c r="I6" s="13">
        <f>SUM(Table3192122232425[[#This Row],[Основни критеријуми
(Број бодова)]:[Специфични критеријуми
(Број бодова)]])</f>
        <v>29</v>
      </c>
      <c r="J6" s="15">
        <v>84122</v>
      </c>
      <c r="K6" s="15">
        <v>70160</v>
      </c>
      <c r="L6" s="15">
        <v>54725</v>
      </c>
      <c r="M6" s="11"/>
    </row>
    <row r="7" spans="1:14" ht="30">
      <c r="A7" s="1">
        <v>5</v>
      </c>
      <c r="B7" s="1" t="s">
        <v>75</v>
      </c>
      <c r="C7" s="1" t="s">
        <v>78</v>
      </c>
      <c r="D7" s="7" t="s">
        <v>76</v>
      </c>
      <c r="E7" s="1" t="s">
        <v>70</v>
      </c>
      <c r="F7" s="1" t="s">
        <v>77</v>
      </c>
      <c r="G7" s="1">
        <v>20</v>
      </c>
      <c r="H7" s="1">
        <v>8</v>
      </c>
      <c r="I7" s="6">
        <f>SUM(Table3192122232425[[#This Row],[Основни критеријуми
(Број бодова)]:[Специфични критеријуми
(Број бодова)]])</f>
        <v>28</v>
      </c>
      <c r="J7" s="8">
        <v>148056</v>
      </c>
      <c r="K7" s="8">
        <v>123380</v>
      </c>
      <c r="L7" s="8">
        <v>80197</v>
      </c>
      <c r="M7" s="1"/>
    </row>
    <row r="8" spans="1:14" ht="60">
      <c r="A8" s="1">
        <v>6</v>
      </c>
      <c r="B8" s="1" t="s">
        <v>80</v>
      </c>
      <c r="C8" s="3" t="s">
        <v>82</v>
      </c>
      <c r="D8" s="7" t="s">
        <v>79</v>
      </c>
      <c r="E8" s="1" t="s">
        <v>70</v>
      </c>
      <c r="F8" s="1" t="s">
        <v>81</v>
      </c>
      <c r="G8" s="1">
        <v>20</v>
      </c>
      <c r="H8" s="1">
        <v>8</v>
      </c>
      <c r="I8" s="6">
        <f>SUM(Table3192122232425[[#This Row],[Основни критеријуми
(Број бодова)]:[Специфични критеријуми
(Број бодова)]])</f>
        <v>28</v>
      </c>
      <c r="J8" s="8">
        <v>139872</v>
      </c>
      <c r="K8" s="8">
        <v>116560</v>
      </c>
      <c r="L8" s="8">
        <v>75764</v>
      </c>
      <c r="M8" s="1"/>
    </row>
    <row r="9" spans="1:14" ht="60">
      <c r="A9" s="1">
        <v>7</v>
      </c>
      <c r="B9" s="1" t="s">
        <v>464</v>
      </c>
      <c r="C9" s="1" t="s">
        <v>465</v>
      </c>
      <c r="D9" s="10" t="s">
        <v>466</v>
      </c>
      <c r="E9" s="1" t="s">
        <v>136</v>
      </c>
      <c r="F9" s="1" t="s">
        <v>467</v>
      </c>
      <c r="G9" s="1">
        <v>20</v>
      </c>
      <c r="H9" s="1">
        <v>8</v>
      </c>
      <c r="I9" s="6">
        <f>SUM(Table3192122232425[[#This Row],[Основни критеријуми
(Број бодова)]:[Специфични критеријуми
(Број бодова)]])</f>
        <v>28</v>
      </c>
      <c r="J9" s="8">
        <v>218685</v>
      </c>
      <c r="K9" s="8">
        <v>182237</v>
      </c>
      <c r="L9" s="8">
        <v>118454</v>
      </c>
      <c r="M9" s="3" t="s">
        <v>468</v>
      </c>
    </row>
    <row r="10" spans="1:14" ht="60">
      <c r="A10" s="1">
        <v>8</v>
      </c>
      <c r="B10" s="3" t="s">
        <v>31</v>
      </c>
      <c r="C10" s="3" t="s">
        <v>32</v>
      </c>
      <c r="D10" s="7" t="s">
        <v>30</v>
      </c>
      <c r="E10" s="1" t="s">
        <v>26</v>
      </c>
      <c r="F10" s="1" t="s">
        <v>34</v>
      </c>
      <c r="G10" s="1">
        <v>20</v>
      </c>
      <c r="H10" s="1">
        <v>5</v>
      </c>
      <c r="I10" s="6">
        <f>SUM(Table3192122232425[[#This Row],[Основни критеријуми
(Број бодова)]:[Специфични критеријуми
(Број бодова)]])</f>
        <v>25</v>
      </c>
      <c r="J10" s="8">
        <v>128000</v>
      </c>
      <c r="K10" s="8">
        <v>106666</v>
      </c>
      <c r="L10" s="8">
        <v>69332</v>
      </c>
      <c r="M10" s="1"/>
    </row>
    <row r="11" spans="1:14" ht="30">
      <c r="A11" s="1">
        <v>9</v>
      </c>
      <c r="B11" s="1" t="s">
        <v>166</v>
      </c>
      <c r="C11" s="1" t="s">
        <v>168</v>
      </c>
      <c r="D11" s="7" t="s">
        <v>169</v>
      </c>
      <c r="E11" s="1" t="s">
        <v>94</v>
      </c>
      <c r="F11" s="1" t="s">
        <v>167</v>
      </c>
      <c r="G11" s="1">
        <v>20</v>
      </c>
      <c r="H11" s="1">
        <v>5</v>
      </c>
      <c r="I11" s="6">
        <f>SUM(Table3192122232425[[#This Row],[Основни критеријуми
(Број бодова)]:[Специфични критеријуми
(Број бодова)]])</f>
        <v>25</v>
      </c>
      <c r="J11" s="8">
        <v>418300</v>
      </c>
      <c r="K11" s="8">
        <v>348583</v>
      </c>
      <c r="L11" s="8">
        <v>226578</v>
      </c>
      <c r="M11" s="1"/>
    </row>
    <row r="12" spans="1:14" s="20" customFormat="1" ht="30">
      <c r="A12" s="1">
        <v>10</v>
      </c>
      <c r="B12" s="1" t="s">
        <v>222</v>
      </c>
      <c r="C12" s="1" t="s">
        <v>223</v>
      </c>
      <c r="D12" s="7" t="s">
        <v>225</v>
      </c>
      <c r="E12" s="1" t="s">
        <v>224</v>
      </c>
      <c r="F12" s="1" t="s">
        <v>128</v>
      </c>
      <c r="G12" s="1">
        <v>20</v>
      </c>
      <c r="H12" s="1">
        <v>5</v>
      </c>
      <c r="I12" s="6">
        <f>SUM(Table3192122232425[[#This Row],[Основни критеријуми
(Број бодова)]:[Специфични критеријуми
(Број бодова)]])</f>
        <v>25</v>
      </c>
      <c r="J12" s="8">
        <v>342440</v>
      </c>
      <c r="K12" s="8">
        <v>285366</v>
      </c>
      <c r="L12" s="8">
        <v>185487</v>
      </c>
      <c r="M12" s="1"/>
    </row>
    <row r="13" spans="1:14" ht="30">
      <c r="A13" s="1">
        <v>11</v>
      </c>
      <c r="B13" s="1" t="s">
        <v>559</v>
      </c>
      <c r="C13" s="1" t="s">
        <v>370</v>
      </c>
      <c r="D13" s="7" t="s">
        <v>369</v>
      </c>
      <c r="E13" s="1" t="s">
        <v>98</v>
      </c>
      <c r="F13" s="1" t="s">
        <v>323</v>
      </c>
      <c r="G13" s="1">
        <v>20</v>
      </c>
      <c r="H13" s="1">
        <v>5</v>
      </c>
      <c r="I13" s="6">
        <f>SUM(Table3192122232425[[#This Row],[Основни критеријуми
(Број бодова)]:[Специфични критеријуми
(Број бодова)]])</f>
        <v>25</v>
      </c>
      <c r="J13" s="8">
        <v>393720</v>
      </c>
      <c r="K13" s="8">
        <v>328100</v>
      </c>
      <c r="L13" s="8">
        <v>213265</v>
      </c>
      <c r="M13" s="1"/>
    </row>
    <row r="14" spans="1:14" ht="30">
      <c r="A14" s="1">
        <v>12</v>
      </c>
      <c r="B14" s="1" t="s">
        <v>324</v>
      </c>
      <c r="C14" s="1" t="s">
        <v>326</v>
      </c>
      <c r="D14" s="7" t="s">
        <v>327</v>
      </c>
      <c r="E14" s="1" t="s">
        <v>26</v>
      </c>
      <c r="F14" s="1" t="s">
        <v>325</v>
      </c>
      <c r="G14" s="1">
        <v>20</v>
      </c>
      <c r="H14" s="1">
        <v>3</v>
      </c>
      <c r="I14" s="6">
        <f>SUM(Table3192122232425[[#This Row],[Основни критеријуми
(Број бодова)]:[Специфични критеријуми
(Број бодова)]])</f>
        <v>23</v>
      </c>
      <c r="J14" s="8">
        <v>278160</v>
      </c>
      <c r="K14" s="8">
        <v>231800</v>
      </c>
      <c r="L14" s="8">
        <v>156670</v>
      </c>
      <c r="M14" s="1"/>
    </row>
    <row r="15" spans="1:14" ht="30">
      <c r="A15" s="1">
        <v>13</v>
      </c>
      <c r="B15" s="3" t="s">
        <v>181</v>
      </c>
      <c r="C15" s="1" t="s">
        <v>182</v>
      </c>
      <c r="D15" s="7" t="s">
        <v>183</v>
      </c>
      <c r="E15" s="1" t="s">
        <v>180</v>
      </c>
      <c r="F15" s="1" t="s">
        <v>174</v>
      </c>
      <c r="G15" s="1">
        <v>20</v>
      </c>
      <c r="H15" s="1">
        <v>0</v>
      </c>
      <c r="I15" s="6">
        <f>SUM(Table3192122232425[[#This Row],[Основни критеријуми
(Број бодова)]:[Специфични критеријуми
(Број бодова)]])</f>
        <v>20</v>
      </c>
      <c r="J15" s="8">
        <v>144700</v>
      </c>
      <c r="K15" s="8">
        <v>120583</v>
      </c>
      <c r="L15" s="8">
        <v>78379</v>
      </c>
      <c r="M15" s="1"/>
    </row>
    <row r="16" spans="1:14" ht="30">
      <c r="A16" s="1">
        <v>14</v>
      </c>
      <c r="B16" s="1" t="s">
        <v>158</v>
      </c>
      <c r="C16" s="1" t="s">
        <v>160</v>
      </c>
      <c r="D16" s="7" t="s">
        <v>159</v>
      </c>
      <c r="E16" s="1" t="s">
        <v>161</v>
      </c>
      <c r="F16" s="1" t="s">
        <v>162</v>
      </c>
      <c r="G16" s="1">
        <v>5</v>
      </c>
      <c r="H16" s="1">
        <v>8</v>
      </c>
      <c r="I16" s="6">
        <f>SUM(Table3192122232425[[#This Row],[Основни критеријуми
(Број бодова)]:[Специфични критеријуми
(Број бодова)]])</f>
        <v>13</v>
      </c>
      <c r="J16" s="8">
        <v>393720</v>
      </c>
      <c r="K16" s="8">
        <v>328100</v>
      </c>
      <c r="L16" s="8">
        <v>213265</v>
      </c>
      <c r="M16" s="1"/>
    </row>
    <row r="17" spans="1:13" ht="30">
      <c r="A17" s="1">
        <v>15</v>
      </c>
      <c r="B17" s="1" t="s">
        <v>203</v>
      </c>
      <c r="C17" s="1" t="s">
        <v>204</v>
      </c>
      <c r="D17" s="7" t="s">
        <v>205</v>
      </c>
      <c r="E17" s="1" t="s">
        <v>70</v>
      </c>
      <c r="F17" s="1" t="s">
        <v>27</v>
      </c>
      <c r="G17" s="1">
        <v>5</v>
      </c>
      <c r="H17" s="1">
        <v>8</v>
      </c>
      <c r="I17" s="6">
        <f>SUM(Table3192122232425[[#This Row],[Основни критеријуми
(Број бодова)]:[Специфични критеријуми
(Број бодова)]])</f>
        <v>13</v>
      </c>
      <c r="J17" s="8">
        <v>88500</v>
      </c>
      <c r="K17" s="8">
        <v>88500</v>
      </c>
      <c r="L17" s="8">
        <v>57525</v>
      </c>
      <c r="M17" s="1"/>
    </row>
    <row r="18" spans="1:13" ht="30">
      <c r="A18" s="1">
        <v>16</v>
      </c>
      <c r="B18" s="1" t="s">
        <v>480</v>
      </c>
      <c r="C18" s="1" t="s">
        <v>481</v>
      </c>
      <c r="D18" s="10" t="s">
        <v>483</v>
      </c>
      <c r="E18" s="1" t="s">
        <v>482</v>
      </c>
      <c r="F18" s="1" t="s">
        <v>48</v>
      </c>
      <c r="G18" s="1">
        <v>5</v>
      </c>
      <c r="H18" s="1">
        <v>8</v>
      </c>
      <c r="I18" s="6">
        <f>SUM(Table3192122232425[[#This Row],[Основни критеријуми
(Број бодова)]:[Специфични критеријуми
(Број бодова)]])</f>
        <v>13</v>
      </c>
      <c r="J18" s="8">
        <v>111300</v>
      </c>
      <c r="K18" s="8">
        <v>92750</v>
      </c>
      <c r="L18" s="8">
        <v>60287</v>
      </c>
      <c r="M18" s="1"/>
    </row>
    <row r="19" spans="1:13" ht="30">
      <c r="A19" s="1">
        <v>17</v>
      </c>
      <c r="B19" s="1" t="s">
        <v>490</v>
      </c>
      <c r="C19" s="1" t="s">
        <v>492</v>
      </c>
      <c r="D19" s="10" t="s">
        <v>491</v>
      </c>
      <c r="E19" s="1" t="s">
        <v>26</v>
      </c>
      <c r="F19" s="1" t="s">
        <v>38</v>
      </c>
      <c r="G19" s="1">
        <v>5</v>
      </c>
      <c r="H19" s="1">
        <v>8</v>
      </c>
      <c r="I19" s="6">
        <f>SUM(Table3192122232425[[#This Row],[Основни критеријуми
(Број бодова)]:[Специфични критеријуми
(Број бодова)]])</f>
        <v>13</v>
      </c>
      <c r="J19" s="8">
        <v>96552</v>
      </c>
      <c r="K19" s="8">
        <v>80460</v>
      </c>
      <c r="L19" s="8">
        <v>52300</v>
      </c>
      <c r="M19" s="1"/>
    </row>
    <row r="20" spans="1:13" s="20" customFormat="1" ht="30">
      <c r="A20" s="1">
        <v>18</v>
      </c>
      <c r="B20" s="3" t="s">
        <v>63</v>
      </c>
      <c r="C20" s="1" t="s">
        <v>66</v>
      </c>
      <c r="D20" s="7" t="s">
        <v>65</v>
      </c>
      <c r="E20" s="1" t="s">
        <v>26</v>
      </c>
      <c r="F20" s="1" t="s">
        <v>64</v>
      </c>
      <c r="G20" s="1">
        <v>5</v>
      </c>
      <c r="H20" s="1">
        <v>5</v>
      </c>
      <c r="I20" s="6">
        <f>SUM(Table3192122232425[[#This Row],[Основни критеријуми
(Број бодова)]:[Специфични критеријуми
(Број бодова)]])</f>
        <v>10</v>
      </c>
      <c r="J20" s="8">
        <v>278160</v>
      </c>
      <c r="K20" s="8">
        <v>231800</v>
      </c>
      <c r="L20" s="8">
        <v>150670</v>
      </c>
      <c r="M20" s="1"/>
    </row>
    <row r="21" spans="1:13" ht="30">
      <c r="A21" s="1">
        <v>19</v>
      </c>
      <c r="B21" s="1" t="s">
        <v>257</v>
      </c>
      <c r="C21" s="1" t="s">
        <v>259</v>
      </c>
      <c r="D21" s="7" t="s">
        <v>258</v>
      </c>
      <c r="E21" s="1" t="s">
        <v>37</v>
      </c>
      <c r="F21" s="1" t="s">
        <v>69</v>
      </c>
      <c r="G21" s="1">
        <v>5</v>
      </c>
      <c r="H21" s="1">
        <v>5</v>
      </c>
      <c r="I21" s="6">
        <f>SUM(Table3192122232425[[#This Row],[Основни критеријуми
(Број бодова)]:[Специфични критеријуми
(Број бодова)]])</f>
        <v>10</v>
      </c>
      <c r="J21" s="8">
        <v>119000</v>
      </c>
      <c r="K21" s="8">
        <v>99166</v>
      </c>
      <c r="L21" s="8">
        <v>64458</v>
      </c>
      <c r="M21" s="1"/>
    </row>
    <row r="22" spans="1:13" ht="30">
      <c r="A22" s="1">
        <v>20</v>
      </c>
      <c r="B22" s="1" t="s">
        <v>329</v>
      </c>
      <c r="C22" s="1" t="s">
        <v>331</v>
      </c>
      <c r="D22" s="7" t="s">
        <v>330</v>
      </c>
      <c r="E22" s="1" t="s">
        <v>328</v>
      </c>
      <c r="F22" s="1" t="s">
        <v>332</v>
      </c>
      <c r="G22" s="1">
        <v>5</v>
      </c>
      <c r="H22" s="1">
        <v>5</v>
      </c>
      <c r="I22" s="6">
        <f>SUM(Table3192122232425[[#This Row],[Основни критеријуми
(Број бодова)]:[Специфични критеријуми
(Број бодова)]])</f>
        <v>10</v>
      </c>
      <c r="J22" s="8">
        <v>70620</v>
      </c>
      <c r="K22" s="8">
        <v>58850</v>
      </c>
      <c r="L22" s="8">
        <v>38253</v>
      </c>
      <c r="M22" s="1"/>
    </row>
    <row r="23" spans="1:13" s="20" customFormat="1" ht="30">
      <c r="A23" s="36">
        <v>21</v>
      </c>
      <c r="B23" s="36" t="s">
        <v>380</v>
      </c>
      <c r="C23" s="36" t="s">
        <v>381</v>
      </c>
      <c r="D23" s="37" t="s">
        <v>378</v>
      </c>
      <c r="E23" s="36" t="s">
        <v>379</v>
      </c>
      <c r="F23" s="36" t="s">
        <v>69</v>
      </c>
      <c r="G23" s="36">
        <v>5</v>
      </c>
      <c r="H23" s="36">
        <v>5</v>
      </c>
      <c r="I23" s="38">
        <f>SUM(Table3192122232425[[#This Row],[Основни критеријуми
(Број бодова)]:[Специфични критеријуми
(Број бодова)]])</f>
        <v>10</v>
      </c>
      <c r="J23" s="39">
        <v>95000</v>
      </c>
      <c r="K23" s="40">
        <v>95000</v>
      </c>
      <c r="L23" s="40">
        <v>61750</v>
      </c>
      <c r="M23" s="36"/>
    </row>
    <row r="24" spans="1:13" ht="30">
      <c r="A24" s="1">
        <v>22</v>
      </c>
      <c r="B24" s="1" t="s">
        <v>558</v>
      </c>
      <c r="C24" s="1" t="s">
        <v>391</v>
      </c>
      <c r="D24" s="10" t="s">
        <v>392</v>
      </c>
      <c r="E24" s="1" t="s">
        <v>390</v>
      </c>
      <c r="F24" s="1" t="s">
        <v>271</v>
      </c>
      <c r="G24" s="1">
        <v>5</v>
      </c>
      <c r="H24" s="1">
        <v>5</v>
      </c>
      <c r="I24" s="6">
        <f>SUM(Table3192122232425[[#This Row],[Основни критеријуми
(Број бодова)]:[Специфични критеријуми
(Број бодова)]])</f>
        <v>10</v>
      </c>
      <c r="J24" s="8">
        <v>342440</v>
      </c>
      <c r="K24" s="8">
        <v>285366</v>
      </c>
      <c r="L24" s="8">
        <v>185488</v>
      </c>
      <c r="M24" s="1"/>
    </row>
    <row r="25" spans="1:13" ht="60">
      <c r="A25" s="1">
        <v>23</v>
      </c>
      <c r="B25" s="3" t="s">
        <v>36</v>
      </c>
      <c r="C25" s="3" t="s">
        <v>39</v>
      </c>
      <c r="D25" s="7" t="s">
        <v>35</v>
      </c>
      <c r="E25" s="1" t="s">
        <v>37</v>
      </c>
      <c r="F25" s="1" t="s">
        <v>38</v>
      </c>
      <c r="G25" s="1">
        <v>5</v>
      </c>
      <c r="H25" s="1">
        <v>4</v>
      </c>
      <c r="I25" s="6">
        <f>SUM(Table3192122232425[[#This Row],[Основни критеријуми
(Број бодова)]:[Специфични критеријуми
(Број бодова)]])</f>
        <v>9</v>
      </c>
      <c r="J25" s="8">
        <v>65000</v>
      </c>
      <c r="K25" s="8">
        <v>65000</v>
      </c>
      <c r="L25" s="8">
        <v>42250</v>
      </c>
      <c r="M25" s="1"/>
    </row>
    <row r="26" spans="1:13" ht="30">
      <c r="A26" s="1">
        <v>24</v>
      </c>
      <c r="B26" s="1" t="s">
        <v>68</v>
      </c>
      <c r="C26" s="1" t="s">
        <v>71</v>
      </c>
      <c r="D26" s="7" t="s">
        <v>67</v>
      </c>
      <c r="E26" s="1" t="s">
        <v>70</v>
      </c>
      <c r="F26" s="1" t="s">
        <v>69</v>
      </c>
      <c r="G26" s="1">
        <v>1</v>
      </c>
      <c r="H26" s="1">
        <v>8</v>
      </c>
      <c r="I26" s="6">
        <f>SUM(Table3192122232425[[#This Row],[Основни критеријуми
(Број бодова)]:[Специфични критеријуми
(Број бодова)]])</f>
        <v>9</v>
      </c>
      <c r="J26" s="8">
        <v>82600</v>
      </c>
      <c r="K26" s="8">
        <v>82600</v>
      </c>
      <c r="L26" s="8">
        <v>53690</v>
      </c>
      <c r="M26" s="1"/>
    </row>
    <row r="27" spans="1:13" ht="60">
      <c r="A27" s="1">
        <v>25</v>
      </c>
      <c r="B27" s="1" t="s">
        <v>277</v>
      </c>
      <c r="C27" s="1" t="s">
        <v>278</v>
      </c>
      <c r="D27" s="7" t="s">
        <v>276</v>
      </c>
      <c r="E27" s="1" t="s">
        <v>94</v>
      </c>
      <c r="F27" s="1" t="s">
        <v>62</v>
      </c>
      <c r="G27" s="1">
        <v>5</v>
      </c>
      <c r="H27" s="1">
        <v>4</v>
      </c>
      <c r="I27" s="6">
        <f>SUM(Table3192122232425[[#This Row],[Основни критеријуми
(Број бодова)]:[Специфични критеријуми
(Број бодова)]])</f>
        <v>9</v>
      </c>
      <c r="J27" s="8">
        <v>262000</v>
      </c>
      <c r="K27" s="8">
        <v>218314</v>
      </c>
      <c r="L27" s="8">
        <v>141905</v>
      </c>
      <c r="M27" s="3" t="s">
        <v>279</v>
      </c>
    </row>
    <row r="28" spans="1:13" ht="30">
      <c r="A28" s="1">
        <v>26</v>
      </c>
      <c r="B28" s="1" t="s">
        <v>427</v>
      </c>
      <c r="C28" s="1" t="s">
        <v>428</v>
      </c>
      <c r="D28" s="10" t="s">
        <v>426</v>
      </c>
      <c r="E28" s="1" t="s">
        <v>425</v>
      </c>
      <c r="F28" s="1" t="s">
        <v>85</v>
      </c>
      <c r="G28" s="1">
        <v>1</v>
      </c>
      <c r="H28" s="1">
        <v>8</v>
      </c>
      <c r="I28" s="6">
        <f>SUM(Table3192122232425[[#This Row],[Основни критеријуми
(Број бодова)]:[Специфични критеријуми
(Број бодова)]])</f>
        <v>9</v>
      </c>
      <c r="J28" s="8">
        <v>393720</v>
      </c>
      <c r="K28" s="8">
        <v>328100</v>
      </c>
      <c r="L28" s="8">
        <v>213265</v>
      </c>
      <c r="M28" s="1"/>
    </row>
    <row r="29" spans="1:13" ht="30">
      <c r="A29" s="1">
        <v>27</v>
      </c>
      <c r="B29" s="1" t="s">
        <v>433</v>
      </c>
      <c r="C29" s="1" t="s">
        <v>435</v>
      </c>
      <c r="D29" s="10" t="s">
        <v>434</v>
      </c>
      <c r="E29" s="1" t="s">
        <v>104</v>
      </c>
      <c r="F29" s="1" t="s">
        <v>38</v>
      </c>
      <c r="G29" s="1">
        <v>5</v>
      </c>
      <c r="H29" s="1">
        <v>4</v>
      </c>
      <c r="I29" s="6">
        <f>SUM(Table3192122232425[[#This Row],[Основни критеријуми
(Број бодова)]:[Специфични критеријуми
(Број бодова)]])</f>
        <v>9</v>
      </c>
      <c r="J29" s="8">
        <v>128700</v>
      </c>
      <c r="K29" s="8">
        <v>107250</v>
      </c>
      <c r="L29" s="8">
        <v>69712</v>
      </c>
      <c r="M29" s="1"/>
    </row>
    <row r="30" spans="1:13" ht="30">
      <c r="A30" s="1">
        <v>28</v>
      </c>
      <c r="B30" s="1" t="s">
        <v>73</v>
      </c>
      <c r="C30" s="1" t="s">
        <v>74</v>
      </c>
      <c r="D30" s="7" t="s">
        <v>72</v>
      </c>
      <c r="E30" s="1" t="s">
        <v>70</v>
      </c>
      <c r="F30" s="1" t="s">
        <v>44</v>
      </c>
      <c r="G30" s="1">
        <v>0</v>
      </c>
      <c r="H30" s="1">
        <v>8</v>
      </c>
      <c r="I30" s="6">
        <f>SUM(Table3192122232425[[#This Row],[Основни критеријуми
(Број бодова)]:[Специфични критеријуми
(Број бодова)]])</f>
        <v>8</v>
      </c>
      <c r="J30" s="8">
        <v>139872</v>
      </c>
      <c r="K30" s="8">
        <v>116560</v>
      </c>
      <c r="L30" s="8">
        <v>75764</v>
      </c>
      <c r="M30" s="1"/>
    </row>
    <row r="31" spans="1:13" ht="30">
      <c r="A31" s="1">
        <v>29</v>
      </c>
      <c r="B31" s="1" t="s">
        <v>119</v>
      </c>
      <c r="C31" s="1" t="s">
        <v>120</v>
      </c>
      <c r="D31" s="7" t="s">
        <v>118</v>
      </c>
      <c r="E31" s="1" t="s">
        <v>70</v>
      </c>
      <c r="F31" s="1" t="s">
        <v>90</v>
      </c>
      <c r="G31" s="1">
        <v>0</v>
      </c>
      <c r="H31" s="1">
        <v>8</v>
      </c>
      <c r="I31" s="6">
        <f>SUM(Table3192122232425[[#This Row],[Основни критеријуми
(Број бодова)]:[Специфични критеријуми
(Број бодова)]])</f>
        <v>8</v>
      </c>
      <c r="J31" s="8">
        <v>65200</v>
      </c>
      <c r="K31" s="8">
        <v>54333.33</v>
      </c>
      <c r="L31" s="8">
        <v>35316</v>
      </c>
      <c r="M31" s="1"/>
    </row>
    <row r="32" spans="1:13" ht="30">
      <c r="A32" s="1">
        <v>30</v>
      </c>
      <c r="B32" s="1" t="s">
        <v>175</v>
      </c>
      <c r="C32" s="1" t="s">
        <v>178</v>
      </c>
      <c r="D32" s="7" t="s">
        <v>179</v>
      </c>
      <c r="E32" s="1" t="s">
        <v>176</v>
      </c>
      <c r="F32" s="1" t="s">
        <v>177</v>
      </c>
      <c r="G32" s="1">
        <v>5</v>
      </c>
      <c r="H32" s="1">
        <v>3</v>
      </c>
      <c r="I32" s="6">
        <f>SUM(Table3192122232425[[#This Row],[Основни критеријуми
(Број бодова)]:[Специфични критеријуми
(Број бодова)]])</f>
        <v>8</v>
      </c>
      <c r="J32" s="8">
        <v>134178</v>
      </c>
      <c r="K32" s="8">
        <v>111815</v>
      </c>
      <c r="L32" s="8">
        <v>72679</v>
      </c>
      <c r="M32" s="1"/>
    </row>
    <row r="33" spans="1:13" ht="30">
      <c r="A33" s="1">
        <v>31</v>
      </c>
      <c r="B33" s="1" t="s">
        <v>288</v>
      </c>
      <c r="C33" s="1" t="s">
        <v>291</v>
      </c>
      <c r="D33" s="7" t="s">
        <v>289</v>
      </c>
      <c r="E33" s="1" t="s">
        <v>26</v>
      </c>
      <c r="F33" s="1" t="s">
        <v>290</v>
      </c>
      <c r="G33" s="1">
        <v>5</v>
      </c>
      <c r="H33" s="1">
        <v>3</v>
      </c>
      <c r="I33" s="6">
        <f>SUM(Table3192122232425[[#This Row],[Основни критеријуми
(Број бодова)]:[Специфични критеријуми
(Број бодова)]])</f>
        <v>8</v>
      </c>
      <c r="J33" s="8">
        <v>278160</v>
      </c>
      <c r="K33" s="8">
        <v>231800</v>
      </c>
      <c r="L33" s="8">
        <v>150680</v>
      </c>
      <c r="M33" s="1"/>
    </row>
    <row r="34" spans="1:13" ht="45">
      <c r="A34" s="1">
        <v>32</v>
      </c>
      <c r="B34" s="1" t="s">
        <v>304</v>
      </c>
      <c r="C34" s="1" t="s">
        <v>307</v>
      </c>
      <c r="D34" s="7" t="s">
        <v>303</v>
      </c>
      <c r="E34" s="3" t="s">
        <v>306</v>
      </c>
      <c r="F34" s="1" t="s">
        <v>305</v>
      </c>
      <c r="G34" s="1">
        <v>0</v>
      </c>
      <c r="H34" s="1">
        <v>8</v>
      </c>
      <c r="I34" s="6">
        <f>SUM(Table3192122232425[[#This Row],[Основни критеријуми
(Број бодова)]:[Специфични критеријуми
(Број бодова)]])</f>
        <v>8</v>
      </c>
      <c r="J34" s="8">
        <v>57575</v>
      </c>
      <c r="K34" s="8">
        <v>47979</v>
      </c>
      <c r="L34" s="8">
        <v>31187</v>
      </c>
      <c r="M34" s="1"/>
    </row>
    <row r="35" spans="1:13" s="20" customFormat="1" ht="60">
      <c r="A35" s="1">
        <v>33</v>
      </c>
      <c r="B35" s="3" t="s">
        <v>29</v>
      </c>
      <c r="C35" s="3" t="s">
        <v>33</v>
      </c>
      <c r="D35" s="7" t="s">
        <v>28</v>
      </c>
      <c r="E35" s="1" t="s">
        <v>26</v>
      </c>
      <c r="F35" s="1" t="s">
        <v>27</v>
      </c>
      <c r="G35" s="1">
        <v>1</v>
      </c>
      <c r="H35" s="1">
        <v>5</v>
      </c>
      <c r="I35" s="6">
        <f>SUM(Table3192122232425[[#This Row],[Основни критеријуми
(Број бодова)]:[Специфични критеријуми
(Број бодова)]])</f>
        <v>6</v>
      </c>
      <c r="J35" s="8">
        <v>278160</v>
      </c>
      <c r="K35" s="8">
        <v>231800</v>
      </c>
      <c r="L35" s="8">
        <v>150670</v>
      </c>
      <c r="M35" s="1"/>
    </row>
    <row r="36" spans="1:13" ht="30">
      <c r="A36" s="1">
        <v>34</v>
      </c>
      <c r="B36" s="1" t="s">
        <v>83</v>
      </c>
      <c r="C36" s="1" t="s">
        <v>86</v>
      </c>
      <c r="D36" s="7" t="s">
        <v>84</v>
      </c>
      <c r="E36" s="1" t="s">
        <v>87</v>
      </c>
      <c r="F36" s="1" t="s">
        <v>85</v>
      </c>
      <c r="G36" s="1">
        <v>1</v>
      </c>
      <c r="H36" s="1">
        <v>5</v>
      </c>
      <c r="I36" s="6">
        <f>SUM(Table3192122232425[[#This Row],[Основни критеријуми
(Број бодова)]:[Специфични критеријуми
(Број бодова)]])</f>
        <v>6</v>
      </c>
      <c r="J36" s="8">
        <v>55000</v>
      </c>
      <c r="K36" s="8">
        <v>45833</v>
      </c>
      <c r="L36" s="8">
        <v>29791</v>
      </c>
      <c r="M36" s="1"/>
    </row>
    <row r="37" spans="1:13" ht="30">
      <c r="A37" s="1">
        <v>35</v>
      </c>
      <c r="B37" s="1" t="s">
        <v>102</v>
      </c>
      <c r="C37" s="1" t="s">
        <v>103</v>
      </c>
      <c r="D37" s="7" t="s">
        <v>101</v>
      </c>
      <c r="E37" s="1" t="s">
        <v>98</v>
      </c>
      <c r="F37" s="1" t="s">
        <v>69</v>
      </c>
      <c r="G37" s="1">
        <v>1</v>
      </c>
      <c r="H37" s="1">
        <v>5</v>
      </c>
      <c r="I37" s="6">
        <f>SUM(Table3192122232425[[#This Row],[Основни критеријуми
(Број бодова)]:[Специфични критеријуми
(Број бодова)]])</f>
        <v>6</v>
      </c>
      <c r="J37" s="8">
        <v>133000</v>
      </c>
      <c r="K37" s="8">
        <v>110833.33</v>
      </c>
      <c r="L37" s="8">
        <v>72041</v>
      </c>
      <c r="M37" s="1"/>
    </row>
    <row r="38" spans="1:13" ht="30">
      <c r="A38" s="1">
        <v>36</v>
      </c>
      <c r="B38" s="1" t="s">
        <v>137</v>
      </c>
      <c r="C38" s="1" t="s">
        <v>139</v>
      </c>
      <c r="D38" s="7" t="s">
        <v>135</v>
      </c>
      <c r="E38" s="1" t="s">
        <v>136</v>
      </c>
      <c r="F38" s="1" t="s">
        <v>138</v>
      </c>
      <c r="G38" s="1">
        <v>1</v>
      </c>
      <c r="H38" s="1">
        <v>5</v>
      </c>
      <c r="I38" s="6">
        <f>SUM(Table3192122232425[[#This Row],[Основни критеријуми
(Број бодова)]:[Специфични критеријуми
(Број бодова)]])</f>
        <v>6</v>
      </c>
      <c r="J38" s="8">
        <v>69540</v>
      </c>
      <c r="K38" s="8">
        <v>57950</v>
      </c>
      <c r="L38" s="8">
        <v>37667</v>
      </c>
      <c r="M38" s="1"/>
    </row>
    <row r="39" spans="1:13" ht="30">
      <c r="A39" s="1">
        <v>37</v>
      </c>
      <c r="B39" s="1" t="s">
        <v>199</v>
      </c>
      <c r="C39" s="1" t="s">
        <v>201</v>
      </c>
      <c r="D39" s="7" t="s">
        <v>200</v>
      </c>
      <c r="E39" s="1" t="s">
        <v>70</v>
      </c>
      <c r="F39" s="1" t="s">
        <v>202</v>
      </c>
      <c r="G39" s="1">
        <v>1</v>
      </c>
      <c r="H39" s="1">
        <v>5</v>
      </c>
      <c r="I39" s="6">
        <f>SUM(Table3192122232425[[#This Row],[Основни критеријуми
(Број бодова)]:[Специфични критеријуми
(Број бодова)]])</f>
        <v>6</v>
      </c>
      <c r="J39" s="8">
        <v>108000</v>
      </c>
      <c r="K39" s="8">
        <v>90000</v>
      </c>
      <c r="L39" s="8">
        <v>58500</v>
      </c>
      <c r="M39" s="1"/>
    </row>
    <row r="40" spans="1:13" ht="30">
      <c r="A40" s="1">
        <v>38</v>
      </c>
      <c r="B40" s="1" t="s">
        <v>105</v>
      </c>
      <c r="C40" s="1" t="s">
        <v>108</v>
      </c>
      <c r="D40" s="7" t="s">
        <v>106</v>
      </c>
      <c r="E40" s="1" t="s">
        <v>104</v>
      </c>
      <c r="F40" s="1" t="s">
        <v>107</v>
      </c>
      <c r="G40" s="1">
        <v>0</v>
      </c>
      <c r="H40" s="1">
        <v>5</v>
      </c>
      <c r="I40" s="6">
        <f>SUM(Table3192122232425[[#This Row],[Основни критеријуми
(Број бодова)]:[Специфични критеријуми
(Број бодова)]])</f>
        <v>5</v>
      </c>
      <c r="J40" s="8">
        <v>73200</v>
      </c>
      <c r="K40" s="8">
        <v>61000</v>
      </c>
      <c r="L40" s="8">
        <v>39650</v>
      </c>
      <c r="M40" s="1"/>
    </row>
    <row r="41" spans="1:13" ht="30">
      <c r="A41" s="1">
        <v>39</v>
      </c>
      <c r="B41" s="1" t="s">
        <v>164</v>
      </c>
      <c r="C41" s="1" t="s">
        <v>165</v>
      </c>
      <c r="D41" s="7" t="s">
        <v>163</v>
      </c>
      <c r="E41" s="1" t="s">
        <v>94</v>
      </c>
      <c r="F41" s="1" t="s">
        <v>48</v>
      </c>
      <c r="G41" s="1">
        <v>1</v>
      </c>
      <c r="H41" s="1">
        <v>4</v>
      </c>
      <c r="I41" s="6">
        <f>SUM(Table3192122232425[[#This Row],[Основни критеријуми
(Број бодова)]:[Специфични критеријуми
(Број бодова)]])</f>
        <v>5</v>
      </c>
      <c r="J41" s="8">
        <v>342440</v>
      </c>
      <c r="K41" s="8">
        <v>285366.67</v>
      </c>
      <c r="L41" s="8">
        <v>185487</v>
      </c>
      <c r="M41" s="1"/>
    </row>
    <row r="42" spans="1:13" ht="30">
      <c r="A42" s="1">
        <v>40</v>
      </c>
      <c r="B42" s="1" t="s">
        <v>99</v>
      </c>
      <c r="C42" s="1" t="s">
        <v>100</v>
      </c>
      <c r="D42" s="7" t="s">
        <v>97</v>
      </c>
      <c r="E42" s="1" t="s">
        <v>98</v>
      </c>
      <c r="F42" s="1" t="s">
        <v>34</v>
      </c>
      <c r="G42" s="1">
        <v>1</v>
      </c>
      <c r="H42" s="1">
        <v>3</v>
      </c>
      <c r="I42" s="6">
        <f>SUM(Table3192122232425[[#This Row],[Основни критеријуми
(Број бодова)]:[Специфични критеријуми
(Број бодова)]])</f>
        <v>4</v>
      </c>
      <c r="J42" s="8">
        <v>131000</v>
      </c>
      <c r="K42" s="8">
        <v>109166</v>
      </c>
      <c r="L42" s="8">
        <v>79957</v>
      </c>
      <c r="M42" s="1"/>
    </row>
    <row r="43" spans="1:13" ht="30">
      <c r="A43" s="1">
        <v>41</v>
      </c>
      <c r="B43" s="3" t="s">
        <v>145</v>
      </c>
      <c r="C43" s="1" t="s">
        <v>146</v>
      </c>
      <c r="D43" s="7" t="s">
        <v>147</v>
      </c>
      <c r="E43" s="1" t="s">
        <v>70</v>
      </c>
      <c r="F43" s="1" t="s">
        <v>148</v>
      </c>
      <c r="G43" s="1">
        <v>1</v>
      </c>
      <c r="H43" s="1">
        <v>3</v>
      </c>
      <c r="I43" s="6">
        <f>SUM(Table3192122232425[[#This Row],[Основни критеријуми
(Број бодова)]:[Специфични критеријуми
(Број бодова)]])</f>
        <v>4</v>
      </c>
      <c r="J43" s="8">
        <v>88500</v>
      </c>
      <c r="K43" s="8">
        <v>88500</v>
      </c>
      <c r="L43" s="8">
        <v>57525</v>
      </c>
      <c r="M43" s="1"/>
    </row>
    <row r="44" spans="1:13" ht="30">
      <c r="A44" s="1">
        <v>42</v>
      </c>
      <c r="B44" s="1" t="s">
        <v>261</v>
      </c>
      <c r="C44" s="1" t="s">
        <v>262</v>
      </c>
      <c r="D44" s="7" t="s">
        <v>260</v>
      </c>
      <c r="E44" s="1" t="s">
        <v>26</v>
      </c>
      <c r="F44" s="1" t="s">
        <v>48</v>
      </c>
      <c r="G44" s="1">
        <v>1</v>
      </c>
      <c r="H44" s="1">
        <v>3</v>
      </c>
      <c r="I44" s="6">
        <f>SUM(Table3192122232425[[#This Row],[Основни критеријуми
(Број бодова)]:[Специфични критеријуми
(Број бодова)]])</f>
        <v>4</v>
      </c>
      <c r="J44" s="8">
        <v>278160</v>
      </c>
      <c r="K44" s="8">
        <v>231800</v>
      </c>
      <c r="L44" s="8">
        <v>150254</v>
      </c>
      <c r="M44" s="1"/>
    </row>
    <row r="45" spans="1:13" ht="30">
      <c r="A45" s="1">
        <v>43</v>
      </c>
      <c r="B45" s="1" t="s">
        <v>358</v>
      </c>
      <c r="C45" s="1" t="s">
        <v>359</v>
      </c>
      <c r="D45" s="7" t="s">
        <v>360</v>
      </c>
      <c r="E45" s="1" t="s">
        <v>26</v>
      </c>
      <c r="F45" s="1" t="s">
        <v>117</v>
      </c>
      <c r="G45" s="1">
        <v>1</v>
      </c>
      <c r="H45" s="1">
        <v>3</v>
      </c>
      <c r="I45" s="6">
        <f>SUM(Table3192122232425[[#This Row],[Основни критеријуми
(Број бодова)]:[Специфични критеријуми
(Број бодова)]])</f>
        <v>4</v>
      </c>
      <c r="J45" s="8">
        <v>278160</v>
      </c>
      <c r="K45" s="8">
        <v>231800</v>
      </c>
      <c r="L45" s="8">
        <v>156070</v>
      </c>
      <c r="M45" s="1"/>
    </row>
    <row r="46" spans="1:13" ht="30">
      <c r="A46" s="1">
        <v>44</v>
      </c>
      <c r="B46" s="1" t="s">
        <v>477</v>
      </c>
      <c r="C46" s="1" t="s">
        <v>479</v>
      </c>
      <c r="D46" s="10" t="s">
        <v>478</v>
      </c>
      <c r="E46" s="1" t="s">
        <v>94</v>
      </c>
      <c r="F46" s="1" t="s">
        <v>69</v>
      </c>
      <c r="G46" s="1">
        <v>1</v>
      </c>
      <c r="H46" s="1">
        <v>3</v>
      </c>
      <c r="I46" s="6">
        <f>SUM(Table3192122232425[[#This Row],[Основни критеријуми
(Број бодова)]:[Специфични критеријуми
(Број бодова)]])</f>
        <v>4</v>
      </c>
      <c r="J46" s="8">
        <v>385300</v>
      </c>
      <c r="K46" s="8">
        <v>321083</v>
      </c>
      <c r="L46" s="8">
        <v>208704</v>
      </c>
      <c r="M46" s="1"/>
    </row>
    <row r="47" spans="1:13" s="20" customFormat="1" ht="30">
      <c r="A47" s="1">
        <v>45</v>
      </c>
      <c r="B47" s="1" t="s">
        <v>498</v>
      </c>
      <c r="C47" s="1" t="s">
        <v>500</v>
      </c>
      <c r="D47" s="10" t="s">
        <v>499</v>
      </c>
      <c r="E47" s="1" t="s">
        <v>26</v>
      </c>
      <c r="F47" s="1" t="s">
        <v>202</v>
      </c>
      <c r="G47" s="1">
        <v>1</v>
      </c>
      <c r="H47" s="1">
        <v>3</v>
      </c>
      <c r="I47" s="6">
        <f>SUM(Table3192122232425[[#This Row],[Основни критеријуми
(Број бодова)]:[Специфични критеријуми
(Број бодова)]])</f>
        <v>4</v>
      </c>
      <c r="J47" s="8">
        <v>278160</v>
      </c>
      <c r="K47" s="8">
        <v>231800</v>
      </c>
      <c r="L47" s="8">
        <v>150670</v>
      </c>
      <c r="M47" s="1"/>
    </row>
    <row r="48" spans="1:13" s="23" customFormat="1" ht="30">
      <c r="A48" s="1">
        <v>46</v>
      </c>
      <c r="B48" s="1" t="s">
        <v>196</v>
      </c>
      <c r="C48" s="1" t="s">
        <v>197</v>
      </c>
      <c r="D48" s="7" t="s">
        <v>198</v>
      </c>
      <c r="E48" s="1" t="s">
        <v>98</v>
      </c>
      <c r="F48" s="1" t="s">
        <v>148</v>
      </c>
      <c r="G48" s="1">
        <v>0</v>
      </c>
      <c r="H48" s="1">
        <v>3</v>
      </c>
      <c r="I48" s="6">
        <f>SUM(Table3192122232425[[#This Row],[Основни критеријуми
(Број бодова)]:[Специфични критеријуми
(Број бодова)]])</f>
        <v>3</v>
      </c>
      <c r="J48" s="8">
        <v>120360</v>
      </c>
      <c r="K48" s="8">
        <v>100300</v>
      </c>
      <c r="L48" s="8">
        <v>65195</v>
      </c>
      <c r="M48" s="1"/>
    </row>
    <row r="49" spans="1:13" ht="30">
      <c r="A49" s="1">
        <v>47</v>
      </c>
      <c r="B49" s="1" t="s">
        <v>451</v>
      </c>
      <c r="C49" s="1" t="s">
        <v>453</v>
      </c>
      <c r="D49" s="10" t="s">
        <v>452</v>
      </c>
      <c r="E49" s="1" t="s">
        <v>26</v>
      </c>
      <c r="F49" s="1" t="s">
        <v>290</v>
      </c>
      <c r="G49" s="1">
        <v>0</v>
      </c>
      <c r="H49" s="1">
        <v>3</v>
      </c>
      <c r="I49" s="6">
        <f>SUM(Table3192122232425[[#This Row],[Основни критеријуми
(Број бодова)]:[Специфични критеријуми
(Број бодова)]])</f>
        <v>3</v>
      </c>
      <c r="J49" s="8">
        <v>278160</v>
      </c>
      <c r="K49" s="9">
        <v>231800</v>
      </c>
      <c r="L49" s="8">
        <v>150670</v>
      </c>
      <c r="M49" s="1"/>
    </row>
    <row r="50" spans="1:13" ht="30">
      <c r="A50" s="16">
        <v>48</v>
      </c>
      <c r="B50" s="16" t="s">
        <v>89</v>
      </c>
      <c r="C50" s="16" t="s">
        <v>91</v>
      </c>
      <c r="D50" s="17" t="s">
        <v>88</v>
      </c>
      <c r="E50" s="16" t="s">
        <v>70</v>
      </c>
      <c r="F50" s="16" t="s">
        <v>90</v>
      </c>
      <c r="G50" s="16">
        <v>40</v>
      </c>
      <c r="H50" s="16">
        <v>5</v>
      </c>
      <c r="I50" s="18">
        <f>SUM(Table3192122232425[[#This Row],[Основни критеријуми
(Број бодова)]:[Специфични критеријуми
(Број бодова)]])</f>
        <v>45</v>
      </c>
      <c r="J50" s="19">
        <v>65200</v>
      </c>
      <c r="K50" s="19">
        <v>54333</v>
      </c>
      <c r="L50" s="19">
        <v>35316</v>
      </c>
      <c r="M50" s="16"/>
    </row>
    <row r="51" spans="1:13" ht="30">
      <c r="A51" s="16">
        <v>49</v>
      </c>
      <c r="B51" s="16" t="s">
        <v>93</v>
      </c>
      <c r="C51" s="16" t="s">
        <v>96</v>
      </c>
      <c r="D51" s="17" t="s">
        <v>92</v>
      </c>
      <c r="E51" s="16" t="s">
        <v>94</v>
      </c>
      <c r="F51" s="16" t="s">
        <v>95</v>
      </c>
      <c r="G51" s="16">
        <v>40</v>
      </c>
      <c r="H51" s="16">
        <v>5</v>
      </c>
      <c r="I51" s="18">
        <f>SUM(Table3192122232425[[#This Row],[Основни критеријуми
(Број бодова)]:[Специфични критеријуми
(Број бодова)]])</f>
        <v>45</v>
      </c>
      <c r="J51" s="19">
        <v>404850</v>
      </c>
      <c r="K51" s="19">
        <v>337375</v>
      </c>
      <c r="L51" s="19">
        <v>219293</v>
      </c>
      <c r="M51" s="16" t="s">
        <v>333</v>
      </c>
    </row>
    <row r="52" spans="1:13" ht="30">
      <c r="A52" s="16">
        <v>50</v>
      </c>
      <c r="B52" s="16" t="s">
        <v>115</v>
      </c>
      <c r="C52" s="16" t="s">
        <v>116</v>
      </c>
      <c r="D52" s="17" t="s">
        <v>113</v>
      </c>
      <c r="E52" s="16" t="s">
        <v>114</v>
      </c>
      <c r="F52" s="16" t="s">
        <v>117</v>
      </c>
      <c r="G52" s="16">
        <v>40</v>
      </c>
      <c r="H52" s="16">
        <v>5</v>
      </c>
      <c r="I52" s="18">
        <f>SUM(Table3192122232425[[#This Row],[Основни критеријуми
(Број бодова)]:[Специфични критеријуми
(Број бодова)]])</f>
        <v>45</v>
      </c>
      <c r="J52" s="19">
        <v>57999</v>
      </c>
      <c r="K52" s="19">
        <v>48332.480000000003</v>
      </c>
      <c r="L52" s="19">
        <v>31416</v>
      </c>
      <c r="M52" s="16"/>
    </row>
    <row r="53" spans="1:13" ht="30">
      <c r="A53" s="16">
        <v>51</v>
      </c>
      <c r="B53" s="16" t="s">
        <v>132</v>
      </c>
      <c r="C53" s="16" t="s">
        <v>134</v>
      </c>
      <c r="D53" s="17" t="s">
        <v>131</v>
      </c>
      <c r="E53" s="16" t="s">
        <v>98</v>
      </c>
      <c r="F53" s="16" t="s">
        <v>133</v>
      </c>
      <c r="G53" s="16">
        <v>40</v>
      </c>
      <c r="H53" s="16">
        <v>5</v>
      </c>
      <c r="I53" s="18">
        <f>SUM(Table3192122232425[[#This Row],[Основни критеријуми
(Број бодова)]:[Специфични критеријуми
(Број бодова)]])</f>
        <v>45</v>
      </c>
      <c r="J53" s="19">
        <v>133000</v>
      </c>
      <c r="K53" s="19">
        <v>106666</v>
      </c>
      <c r="L53" s="19">
        <v>69333</v>
      </c>
      <c r="M53" s="16"/>
    </row>
    <row r="54" spans="1:13" ht="30">
      <c r="A54" s="16">
        <v>52</v>
      </c>
      <c r="B54" s="16" t="s">
        <v>149</v>
      </c>
      <c r="C54" s="16" t="s">
        <v>150</v>
      </c>
      <c r="D54" s="17" t="s">
        <v>151</v>
      </c>
      <c r="E54" s="16" t="s">
        <v>152</v>
      </c>
      <c r="F54" s="16" t="s">
        <v>153</v>
      </c>
      <c r="G54" s="16">
        <v>40</v>
      </c>
      <c r="H54" s="16">
        <v>5</v>
      </c>
      <c r="I54" s="18">
        <f>SUM(Table3192122232425[[#This Row],[Основни критеријуми
(Број бодова)]:[Специфични критеријуми
(Број бодова)]])</f>
        <v>45</v>
      </c>
      <c r="J54" s="19">
        <v>88000</v>
      </c>
      <c r="K54" s="19">
        <v>73333</v>
      </c>
      <c r="L54" s="19">
        <v>47666</v>
      </c>
      <c r="M54" s="16"/>
    </row>
    <row r="55" spans="1:13" ht="30">
      <c r="A55" s="16">
        <v>53</v>
      </c>
      <c r="B55" s="16" t="s">
        <v>247</v>
      </c>
      <c r="C55" s="16" t="s">
        <v>248</v>
      </c>
      <c r="D55" s="17" t="s">
        <v>249</v>
      </c>
      <c r="E55" s="16" t="s">
        <v>94</v>
      </c>
      <c r="F55" s="16" t="s">
        <v>188</v>
      </c>
      <c r="G55" s="16">
        <v>40</v>
      </c>
      <c r="H55" s="16">
        <v>5</v>
      </c>
      <c r="I55" s="18">
        <f>SUM(Table3192122232425[[#This Row],[Основни критеријуми
(Број бодова)]:[Специфични критеријуми
(Број бодова)]])</f>
        <v>45</v>
      </c>
      <c r="J55" s="19">
        <v>254600</v>
      </c>
      <c r="K55" s="19">
        <v>212166</v>
      </c>
      <c r="L55" s="19">
        <v>137907</v>
      </c>
      <c r="M55" s="16"/>
    </row>
    <row r="56" spans="1:13" ht="30">
      <c r="A56" s="16">
        <v>54</v>
      </c>
      <c r="B56" s="16" t="s">
        <v>408</v>
      </c>
      <c r="C56" s="16" t="s">
        <v>409</v>
      </c>
      <c r="D56" s="21" t="s">
        <v>407</v>
      </c>
      <c r="E56" s="16" t="s">
        <v>94</v>
      </c>
      <c r="F56" s="16" t="s">
        <v>133</v>
      </c>
      <c r="G56" s="16">
        <v>40</v>
      </c>
      <c r="H56" s="16">
        <v>5</v>
      </c>
      <c r="I56" s="18">
        <f>SUM(Table3192122232425[[#This Row],[Основни критеријуми
(Број бодова)]:[Специфични критеријуми
(Број бодова)]])</f>
        <v>45</v>
      </c>
      <c r="J56" s="19">
        <v>398100</v>
      </c>
      <c r="K56" s="19">
        <v>331750</v>
      </c>
      <c r="L56" s="19">
        <v>215638</v>
      </c>
      <c r="M56" s="16"/>
    </row>
    <row r="57" spans="1:13" s="24" customFormat="1" ht="30">
      <c r="A57" s="16">
        <v>55</v>
      </c>
      <c r="B57" s="16" t="s">
        <v>372</v>
      </c>
      <c r="C57" s="16" t="s">
        <v>373</v>
      </c>
      <c r="D57" s="17" t="s">
        <v>371</v>
      </c>
      <c r="E57" s="16" t="s">
        <v>98</v>
      </c>
      <c r="F57" s="16" t="s">
        <v>323</v>
      </c>
      <c r="G57" s="16">
        <v>25</v>
      </c>
      <c r="H57" s="16">
        <v>8</v>
      </c>
      <c r="I57" s="18">
        <f>SUM(Table3192122232425[[#This Row],[Основни критеријуми
(Број бодова)]:[Специфични критеријуми
(Број бодова)]])</f>
        <v>33</v>
      </c>
      <c r="J57" s="19">
        <v>393720</v>
      </c>
      <c r="K57" s="19">
        <v>328100</v>
      </c>
      <c r="L57" s="19">
        <v>213265</v>
      </c>
      <c r="M57" s="16"/>
    </row>
    <row r="58" spans="1:13" ht="30">
      <c r="A58" s="1">
        <v>56</v>
      </c>
      <c r="B58" s="1" t="s">
        <v>122</v>
      </c>
      <c r="C58" s="1" t="s">
        <v>123</v>
      </c>
      <c r="D58" s="7" t="s">
        <v>121</v>
      </c>
      <c r="E58" s="1" t="s">
        <v>70</v>
      </c>
      <c r="F58" s="1" t="s">
        <v>44</v>
      </c>
      <c r="G58" s="1">
        <v>20</v>
      </c>
      <c r="H58" s="1">
        <v>8</v>
      </c>
      <c r="I58" s="6">
        <f>SUM(Table3192122232425[[#This Row],[Основни критеријуми
(Број бодова)]:[Специфични критеријуми
(Број бодова)]])</f>
        <v>28</v>
      </c>
      <c r="J58" s="8">
        <v>65200</v>
      </c>
      <c r="K58" s="8">
        <v>54333.33</v>
      </c>
      <c r="L58" s="8">
        <v>35316</v>
      </c>
      <c r="M58" s="54" t="s">
        <v>556</v>
      </c>
    </row>
    <row r="59" spans="1:13" ht="30">
      <c r="A59" s="1">
        <v>57</v>
      </c>
      <c r="B59" s="1" t="s">
        <v>231</v>
      </c>
      <c r="C59" s="1" t="s">
        <v>233</v>
      </c>
      <c r="D59" s="7" t="s">
        <v>234</v>
      </c>
      <c r="E59" s="1" t="s">
        <v>232</v>
      </c>
      <c r="F59" s="1" t="s">
        <v>230</v>
      </c>
      <c r="G59" s="1">
        <v>20</v>
      </c>
      <c r="H59" s="1">
        <v>5</v>
      </c>
      <c r="I59" s="6">
        <f>SUM(Table3192122232425[[#This Row],[Основни критеријуми
(Број бодова)]:[Специфични критеријуми
(Број бодова)]])</f>
        <v>25</v>
      </c>
      <c r="J59" s="8">
        <v>87048</v>
      </c>
      <c r="K59" s="8">
        <v>72540</v>
      </c>
      <c r="L59" s="8">
        <v>47151</v>
      </c>
      <c r="M59" s="54" t="s">
        <v>561</v>
      </c>
    </row>
    <row r="60" spans="1:13" ht="45">
      <c r="A60" s="1">
        <v>58</v>
      </c>
      <c r="B60" s="1" t="s">
        <v>474</v>
      </c>
      <c r="C60" s="1" t="s">
        <v>476</v>
      </c>
      <c r="D60" s="10" t="s">
        <v>475</v>
      </c>
      <c r="E60" s="1" t="s">
        <v>473</v>
      </c>
      <c r="F60" s="1" t="s">
        <v>48</v>
      </c>
      <c r="G60" s="1">
        <v>5</v>
      </c>
      <c r="H60" s="1">
        <v>8</v>
      </c>
      <c r="I60" s="6">
        <f>SUM(Table3192122232425[[#This Row],[Основни критеријуми
(Број бодова)]:[Специфични критеријуми
(Број бодова)]])</f>
        <v>13</v>
      </c>
      <c r="J60" s="8">
        <v>87048</v>
      </c>
      <c r="K60" s="8">
        <v>72540</v>
      </c>
      <c r="L60" s="8">
        <v>47151</v>
      </c>
      <c r="M60" s="54" t="s">
        <v>555</v>
      </c>
    </row>
    <row r="61" spans="1:13" ht="30">
      <c r="A61" s="1">
        <v>59</v>
      </c>
      <c r="B61" s="1" t="s">
        <v>350</v>
      </c>
      <c r="C61" s="1" t="s">
        <v>353</v>
      </c>
      <c r="D61" s="7" t="s">
        <v>352</v>
      </c>
      <c r="E61" s="1" t="s">
        <v>351</v>
      </c>
      <c r="F61" s="1" t="s">
        <v>52</v>
      </c>
      <c r="G61" s="1">
        <v>5</v>
      </c>
      <c r="H61" s="1">
        <v>5</v>
      </c>
      <c r="I61" s="6">
        <f>SUM(Table3192122232425[[#This Row],[Основни критеријуми
(Број бодова)]:[Специфични критеријуми
(Број бодова)]])</f>
        <v>10</v>
      </c>
      <c r="J61" s="8">
        <v>82600</v>
      </c>
      <c r="K61" s="8">
        <v>82600</v>
      </c>
      <c r="L61" s="8">
        <v>53690</v>
      </c>
      <c r="M61" s="54" t="s">
        <v>553</v>
      </c>
    </row>
    <row r="62" spans="1:13" ht="30">
      <c r="A62" s="1">
        <v>60</v>
      </c>
      <c r="B62" s="1" t="s">
        <v>410</v>
      </c>
      <c r="C62" s="1" t="s">
        <v>411</v>
      </c>
      <c r="D62" s="10" t="s">
        <v>412</v>
      </c>
      <c r="E62" s="1" t="s">
        <v>94</v>
      </c>
      <c r="F62" s="1" t="s">
        <v>230</v>
      </c>
      <c r="G62" s="1">
        <v>0</v>
      </c>
      <c r="H62" s="1">
        <v>10</v>
      </c>
      <c r="I62" s="6">
        <f>SUM(Table3192122232425[[#This Row],[Основни критеријуми
(Број бодова)]:[Специфични критеријуми
(Број бодова)]])</f>
        <v>10</v>
      </c>
      <c r="J62" s="8">
        <v>191500</v>
      </c>
      <c r="K62" s="8">
        <v>159583</v>
      </c>
      <c r="L62" s="8">
        <v>103729</v>
      </c>
      <c r="M62" s="54" t="s">
        <v>557</v>
      </c>
    </row>
    <row r="63" spans="1:13" ht="30">
      <c r="A63" s="1">
        <v>61</v>
      </c>
      <c r="B63" s="3" t="s">
        <v>495</v>
      </c>
      <c r="C63" s="1" t="s">
        <v>497</v>
      </c>
      <c r="D63" s="10" t="s">
        <v>496</v>
      </c>
      <c r="E63" s="1" t="s">
        <v>94</v>
      </c>
      <c r="F63" s="1" t="s">
        <v>138</v>
      </c>
      <c r="G63" s="1">
        <v>5</v>
      </c>
      <c r="H63" s="1">
        <v>5</v>
      </c>
      <c r="I63" s="6">
        <f>SUM(Table3192122232425[[#This Row],[Основни критеријуми
(Број бодова)]:[Специфични критеријуми
(Број бодова)]])</f>
        <v>10</v>
      </c>
      <c r="J63" s="8">
        <v>487200</v>
      </c>
      <c r="K63" s="8">
        <v>406000</v>
      </c>
      <c r="L63" s="8">
        <v>263900</v>
      </c>
      <c r="M63" s="54" t="s">
        <v>553</v>
      </c>
    </row>
    <row r="64" spans="1:13" ht="45">
      <c r="A64" s="1">
        <v>62</v>
      </c>
      <c r="B64" s="1" t="s">
        <v>344</v>
      </c>
      <c r="C64" s="1" t="s">
        <v>346</v>
      </c>
      <c r="D64" s="7" t="s">
        <v>345</v>
      </c>
      <c r="E64" s="1" t="s">
        <v>343</v>
      </c>
      <c r="F64" s="1" t="s">
        <v>153</v>
      </c>
      <c r="G64" s="1">
        <v>1</v>
      </c>
      <c r="H64" s="1">
        <v>8</v>
      </c>
      <c r="I64" s="6">
        <f>SUM(Table3192122232425[[#This Row],[Основни критеријуми
(Број бодова)]:[Специфични критеријуми
(Број бодова)]])</f>
        <v>9</v>
      </c>
      <c r="J64" s="8">
        <v>119010</v>
      </c>
      <c r="K64" s="8">
        <v>99200</v>
      </c>
      <c r="L64" s="8">
        <v>64480</v>
      </c>
      <c r="M64" s="54" t="s">
        <v>560</v>
      </c>
    </row>
    <row r="65" spans="1:13" ht="30">
      <c r="A65" s="1">
        <v>63</v>
      </c>
      <c r="B65" s="1" t="s">
        <v>413</v>
      </c>
      <c r="C65" s="1" t="s">
        <v>414</v>
      </c>
      <c r="D65" s="10" t="s">
        <v>415</v>
      </c>
      <c r="E65" s="1" t="s">
        <v>136</v>
      </c>
      <c r="F65" s="1" t="s">
        <v>85</v>
      </c>
      <c r="G65" s="1">
        <v>1</v>
      </c>
      <c r="H65" s="1">
        <v>8</v>
      </c>
      <c r="I65" s="6">
        <f>SUM(Table3192122232425[[#This Row],[Основни критеријуми
(Број бодова)]:[Специфични критеријуми
(Број бодова)]])</f>
        <v>9</v>
      </c>
      <c r="J65" s="8">
        <v>148056</v>
      </c>
      <c r="K65" s="8">
        <v>123380</v>
      </c>
      <c r="L65" s="8">
        <v>80197</v>
      </c>
      <c r="M65" s="54" t="s">
        <v>556</v>
      </c>
    </row>
    <row r="66" spans="1:13" ht="30">
      <c r="A66" s="1">
        <v>64</v>
      </c>
      <c r="B66" s="1" t="s">
        <v>184</v>
      </c>
      <c r="C66" s="1" t="s">
        <v>186</v>
      </c>
      <c r="D66" s="7" t="s">
        <v>187</v>
      </c>
      <c r="E66" s="1" t="s">
        <v>185</v>
      </c>
      <c r="F66" s="1" t="s">
        <v>188</v>
      </c>
      <c r="G66" s="1">
        <v>0</v>
      </c>
      <c r="H66" s="1">
        <v>5</v>
      </c>
      <c r="I66" s="6">
        <f>SUM(Table3192122232425[[#This Row],[Основни критеријуми
(Број бодова)]:[Специфични критеријуми
(Број бодова)]])</f>
        <v>5</v>
      </c>
      <c r="J66" s="8">
        <v>254600</v>
      </c>
      <c r="K66" s="8">
        <v>212166</v>
      </c>
      <c r="L66" s="8">
        <v>137907</v>
      </c>
      <c r="M66" s="54" t="s">
        <v>334</v>
      </c>
    </row>
    <row r="67" spans="1:13">
      <c r="A67" s="65"/>
      <c r="B67" s="65"/>
      <c r="C67" s="65"/>
      <c r="D67" s="65"/>
      <c r="E67" s="65"/>
      <c r="F67" s="65"/>
      <c r="G67" s="65"/>
      <c r="H67" s="65"/>
      <c r="I67" s="66" t="s">
        <v>562</v>
      </c>
      <c r="J67" s="67">
        <f>SUM(J3:J66)</f>
        <v>11921271</v>
      </c>
      <c r="K67" s="67">
        <f>SUM(K3:K66)</f>
        <v>10918943.640000001</v>
      </c>
      <c r="L67" s="67">
        <f>SUM(L3:L66)</f>
        <v>6838193</v>
      </c>
      <c r="M67" s="65"/>
    </row>
  </sheetData>
  <mergeCells count="1">
    <mergeCell ref="A1:E1"/>
  </mergeCells>
  <pageMargins left="0.7" right="0.7" top="0.75" bottom="0.75" header="0.3" footer="0.3"/>
  <pageSetup paperSize="9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O80"/>
  <sheetViews>
    <sheetView workbookViewId="0">
      <selection sqref="A1:O1"/>
    </sheetView>
  </sheetViews>
  <sheetFormatPr defaultRowHeight="15"/>
  <cols>
    <col min="1" max="1" width="14.28515625" customWidth="1"/>
    <col min="2" max="2" width="19.28515625" customWidth="1"/>
    <col min="3" max="3" width="13.85546875" customWidth="1"/>
    <col min="4" max="4" width="14" customWidth="1"/>
    <col min="5" max="5" width="33.42578125" customWidth="1"/>
    <col min="6" max="6" width="18.5703125" customWidth="1"/>
    <col min="7" max="7" width="19.140625" customWidth="1"/>
    <col min="8" max="8" width="16.42578125" customWidth="1"/>
    <col min="9" max="9" width="16.85546875" customWidth="1"/>
    <col min="10" max="10" width="25.140625" customWidth="1"/>
    <col min="11" max="11" width="25.28515625" customWidth="1"/>
    <col min="12" max="13" width="24.28515625" customWidth="1"/>
    <col min="14" max="14" width="26.140625" customWidth="1"/>
    <col min="15" max="15" width="40.28515625" customWidth="1"/>
  </cols>
  <sheetData>
    <row r="1" spans="1:15" ht="99.75" customHeight="1">
      <c r="A1" s="70" t="s">
        <v>25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49.5" customHeight="1">
      <c r="A2" s="2" t="s">
        <v>0</v>
      </c>
      <c r="B2" s="3" t="s">
        <v>1</v>
      </c>
      <c r="C2" s="1" t="s">
        <v>2</v>
      </c>
      <c r="D2" s="1" t="s">
        <v>3</v>
      </c>
      <c r="E2" s="1" t="s">
        <v>12</v>
      </c>
      <c r="F2" s="1" t="s">
        <v>4</v>
      </c>
      <c r="G2" s="3" t="s">
        <v>5</v>
      </c>
      <c r="H2" s="3" t="s">
        <v>23</v>
      </c>
      <c r="I2" s="3" t="s">
        <v>6</v>
      </c>
      <c r="J2" s="3" t="s">
        <v>7</v>
      </c>
      <c r="K2" s="1" t="s">
        <v>8</v>
      </c>
      <c r="L2" s="3" t="s">
        <v>11</v>
      </c>
      <c r="M2" s="3" t="s">
        <v>20</v>
      </c>
      <c r="N2" s="1" t="s">
        <v>9</v>
      </c>
      <c r="O2" s="1" t="s">
        <v>10</v>
      </c>
    </row>
    <row r="3" spans="1:15">
      <c r="A3" s="1"/>
      <c r="B3" s="1"/>
      <c r="C3" s="4"/>
      <c r="D3" s="1"/>
      <c r="E3" s="1"/>
      <c r="F3" s="4"/>
      <c r="G3" s="1"/>
      <c r="H3" s="1"/>
      <c r="I3" s="1"/>
      <c r="J3" s="1"/>
      <c r="K3" s="1"/>
      <c r="L3" s="1"/>
      <c r="M3" s="1"/>
      <c r="N3" s="1"/>
      <c r="O3" s="1"/>
    </row>
    <row r="4" spans="1:15">
      <c r="A4" s="1"/>
      <c r="B4" s="1"/>
      <c r="C4" s="5"/>
      <c r="D4" s="4"/>
      <c r="E4" s="4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>
      <c r="A5" s="1"/>
      <c r="B5" s="1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>
      <c r="A6" s="1"/>
      <c r="B6" s="1"/>
      <c r="C6" s="5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>
      <c r="A7" s="1"/>
      <c r="B7" s="1"/>
      <c r="C7" s="5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>
      <c r="A8" s="1"/>
      <c r="B8" s="1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>
      <c r="A9" s="1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>
      <c r="A10" s="1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>
      <c r="A11" s="1"/>
      <c r="B11" s="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>
      <c r="A12" s="1"/>
      <c r="B12" s="1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>
      <c r="A13" s="1"/>
      <c r="B13" s="1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>
      <c r="A14" s="1"/>
      <c r="B14" s="1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>
      <c r="A15" s="1"/>
      <c r="B15" s="1"/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>
      <c r="A16" s="1"/>
      <c r="B16" s="1"/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>
      <c r="A17" s="1"/>
      <c r="B17" s="1"/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1"/>
      <c r="B18" s="1"/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 s="1"/>
      <c r="B19" s="1"/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1"/>
      <c r="B20" s="1"/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>
      <c r="A21" s="1"/>
      <c r="B21" s="1"/>
      <c r="C21" s="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1"/>
      <c r="B22" s="1"/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>
      <c r="A23" s="1"/>
      <c r="B23" s="1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1"/>
      <c r="B24" s="1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>
      <c r="A25" s="1"/>
      <c r="B25" s="1"/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>
      <c r="A26" s="1"/>
      <c r="B26" s="1"/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A27" s="1"/>
      <c r="B27" s="1"/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>
      <c r="A28" s="1"/>
      <c r="B28" s="1"/>
      <c r="C28" s="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>
      <c r="A29" s="1"/>
      <c r="B29" s="1"/>
      <c r="C29" s="5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>
      <c r="A30" s="1"/>
      <c r="B30" s="1"/>
      <c r="C30" s="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>
      <c r="A31" s="1"/>
      <c r="B31" s="1"/>
      <c r="C31" s="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>
      <c r="A32" s="1"/>
      <c r="B32" s="1"/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5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5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5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5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5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5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5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5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5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5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5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5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5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5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5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5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5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5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5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5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>
      <c r="A65" s="1"/>
      <c r="B65" s="1"/>
      <c r="C65" s="5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>
      <c r="A66" s="1"/>
      <c r="B66" s="1"/>
      <c r="C66" s="5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>
      <c r="A67" s="1"/>
      <c r="B67" s="1"/>
      <c r="C67" s="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>
      <c r="A68" s="1"/>
      <c r="B68" s="1"/>
      <c r="C68" s="5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>
      <c r="A69" s="1"/>
      <c r="B69" s="1"/>
      <c r="C69" s="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>
      <c r="A70" s="1"/>
      <c r="B70" s="1"/>
      <c r="C70" s="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>
      <c r="A71" s="1"/>
      <c r="B71" s="1"/>
      <c r="C71" s="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>
      <c r="A72" s="1"/>
      <c r="B72" s="1"/>
      <c r="C72" s="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>
      <c r="A73" s="1"/>
      <c r="B73" s="1"/>
      <c r="C73" s="5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>
      <c r="A74" s="1"/>
      <c r="B74" s="1"/>
      <c r="C74" s="5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>
      <c r="A75" s="1"/>
      <c r="B75" s="1"/>
      <c r="C75" s="5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>
      <c r="A76" s="1"/>
      <c r="B76" s="1"/>
      <c r="C76" s="5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>
      <c r="A77" s="1"/>
      <c r="B77" s="1"/>
      <c r="C77" s="5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>
      <c r="A78" s="1"/>
      <c r="B78" s="1"/>
      <c r="C78" s="5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>
      <c r="A79" s="1"/>
      <c r="B79" s="1"/>
      <c r="C79" s="5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>
      <c r="A80" s="1"/>
      <c r="B80" s="1"/>
      <c r="C80" s="5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</sheetData>
  <mergeCells count="1">
    <mergeCell ref="A1:O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activeCell="C2" sqref="C1:C1048576"/>
    </sheetView>
  </sheetViews>
  <sheetFormatPr defaultRowHeight="15"/>
  <cols>
    <col min="1" max="1" width="7.5703125" customWidth="1"/>
    <col min="2" max="2" width="19.28515625" customWidth="1"/>
    <col min="3" max="3" width="35.28515625" customWidth="1"/>
    <col min="4" max="4" width="15.85546875" customWidth="1"/>
    <col min="5" max="5" width="15.28515625" customWidth="1"/>
    <col min="6" max="6" width="15.5703125" customWidth="1"/>
    <col min="7" max="7" width="13.85546875" customWidth="1"/>
    <col min="8" max="8" width="13.5703125" customWidth="1"/>
    <col min="9" max="9" width="11.28515625" customWidth="1"/>
    <col min="10" max="10" width="14.5703125" customWidth="1"/>
    <col min="11" max="11" width="18.140625" customWidth="1"/>
    <col min="12" max="12" width="15.42578125" customWidth="1"/>
    <col min="13" max="13" width="23" customWidth="1"/>
  </cols>
  <sheetData>
    <row r="1" spans="1:13" ht="99.75" customHeight="1">
      <c r="A1" s="69" t="s">
        <v>15</v>
      </c>
      <c r="B1" s="69"/>
      <c r="C1" s="69"/>
      <c r="D1" s="69"/>
      <c r="E1" s="69"/>
      <c r="F1" s="57"/>
      <c r="G1" s="57"/>
      <c r="H1" s="57"/>
      <c r="I1" s="57"/>
      <c r="J1" s="57"/>
      <c r="K1" s="57"/>
      <c r="L1" s="57"/>
      <c r="M1" s="57"/>
    </row>
    <row r="2" spans="1:13" ht="49.5" customHeight="1">
      <c r="A2" s="60" t="s">
        <v>0</v>
      </c>
      <c r="B2" s="3" t="s">
        <v>1</v>
      </c>
      <c r="C2" s="1" t="s">
        <v>12</v>
      </c>
      <c r="D2" s="3" t="s">
        <v>4</v>
      </c>
      <c r="E2" s="3" t="s">
        <v>5</v>
      </c>
      <c r="F2" s="3" t="s">
        <v>23</v>
      </c>
      <c r="G2" s="3" t="s">
        <v>6</v>
      </c>
      <c r="H2" s="3" t="s">
        <v>7</v>
      </c>
      <c r="I2" s="3" t="s">
        <v>8</v>
      </c>
      <c r="J2" s="3" t="s">
        <v>11</v>
      </c>
      <c r="K2" s="3" t="s">
        <v>20</v>
      </c>
      <c r="L2" s="3" t="s">
        <v>9</v>
      </c>
      <c r="M2" s="1" t="s">
        <v>10</v>
      </c>
    </row>
    <row r="3" spans="1:13" ht="30">
      <c r="A3" s="11">
        <v>1</v>
      </c>
      <c r="B3" s="11" t="s">
        <v>506</v>
      </c>
      <c r="C3" s="11" t="s">
        <v>507</v>
      </c>
      <c r="D3" s="12" t="s">
        <v>508</v>
      </c>
      <c r="E3" s="11" t="s">
        <v>505</v>
      </c>
      <c r="F3" s="11" t="s">
        <v>402</v>
      </c>
      <c r="G3" s="11">
        <v>25</v>
      </c>
      <c r="H3" s="11">
        <v>5</v>
      </c>
      <c r="I3" s="13">
        <f>SUM(Table3192[[#This Row],[Основни критеријуми
(Број бодова)]:[Специфични критеријуми
(Број бодова)]])</f>
        <v>30</v>
      </c>
      <c r="J3" s="15">
        <v>92500</v>
      </c>
      <c r="K3" s="15">
        <v>92500</v>
      </c>
      <c r="L3" s="15">
        <v>60125</v>
      </c>
      <c r="M3" s="11"/>
    </row>
    <row r="4" spans="1:13" ht="30">
      <c r="A4" s="1">
        <v>2</v>
      </c>
      <c r="B4" s="1" t="s">
        <v>347</v>
      </c>
      <c r="C4" s="4" t="s">
        <v>349</v>
      </c>
      <c r="D4" s="7" t="s">
        <v>348</v>
      </c>
      <c r="E4" s="1" t="s">
        <v>55</v>
      </c>
      <c r="F4" s="1" t="s">
        <v>239</v>
      </c>
      <c r="G4" s="1">
        <v>20</v>
      </c>
      <c r="H4" s="1">
        <v>5</v>
      </c>
      <c r="I4" s="6">
        <f>SUM(Table3192[[#This Row],[Основни критеријуми
(Број бодова)]:[Специфични критеријуми
(Број бодова)]])</f>
        <v>25</v>
      </c>
      <c r="J4" s="8">
        <v>290000</v>
      </c>
      <c r="K4" s="8">
        <v>241666</v>
      </c>
      <c r="L4" s="8">
        <v>157082</v>
      </c>
      <c r="M4" s="1"/>
    </row>
    <row r="5" spans="1:13" s="22" customFormat="1" ht="30">
      <c r="A5" s="1">
        <v>3</v>
      </c>
      <c r="B5" s="1" t="s">
        <v>54</v>
      </c>
      <c r="C5" s="1" t="s">
        <v>57</v>
      </c>
      <c r="D5" s="7" t="s">
        <v>53</v>
      </c>
      <c r="E5" s="1" t="s">
        <v>55</v>
      </c>
      <c r="F5" s="1" t="s">
        <v>56</v>
      </c>
      <c r="G5" s="1">
        <v>5</v>
      </c>
      <c r="H5" s="1">
        <v>5</v>
      </c>
      <c r="I5" s="6">
        <f>SUM(Table3192[[#This Row],[Основни критеријуми
(Број бодова)]:[Специфични критеријуми
(Број бодова)]])</f>
        <v>10</v>
      </c>
      <c r="J5" s="8">
        <v>80040</v>
      </c>
      <c r="K5" s="8">
        <v>66700</v>
      </c>
      <c r="L5" s="8">
        <v>43355</v>
      </c>
      <c r="M5" s="1"/>
    </row>
    <row r="6" spans="1:13" s="46" customFormat="1" ht="30">
      <c r="A6" s="43">
        <v>4</v>
      </c>
      <c r="B6" s="43" t="s">
        <v>404</v>
      </c>
      <c r="C6" s="43" t="s">
        <v>406</v>
      </c>
      <c r="D6" s="10" t="s">
        <v>405</v>
      </c>
      <c r="E6" s="43" t="s">
        <v>55</v>
      </c>
      <c r="F6" s="43" t="s">
        <v>290</v>
      </c>
      <c r="G6" s="43">
        <v>5</v>
      </c>
      <c r="H6" s="43">
        <v>5</v>
      </c>
      <c r="I6" s="44">
        <f>SUM(Table3192[[#This Row],[Основни критеријуми
(Број бодова)]:[Специфични критеријуми
(Број бодова)]])</f>
        <v>10</v>
      </c>
      <c r="J6" s="45">
        <v>37500</v>
      </c>
      <c r="K6" s="45">
        <v>21250</v>
      </c>
      <c r="L6" s="45">
        <v>13813</v>
      </c>
      <c r="M6" s="43"/>
    </row>
    <row r="7" spans="1:13" s="24" customFormat="1" ht="30">
      <c r="A7" s="43">
        <v>5</v>
      </c>
      <c r="B7" s="43" t="s">
        <v>422</v>
      </c>
      <c r="C7" s="43" t="s">
        <v>424</v>
      </c>
      <c r="D7" s="10" t="s">
        <v>423</v>
      </c>
      <c r="E7" s="43" t="s">
        <v>55</v>
      </c>
      <c r="F7" s="43" t="s">
        <v>128</v>
      </c>
      <c r="G7" s="43">
        <v>5</v>
      </c>
      <c r="H7" s="43">
        <v>5</v>
      </c>
      <c r="I7" s="44">
        <f>SUM(Table3192[[#This Row],[Основни критеријуми
(Број бодова)]:[Специфични критеријуми
(Број бодова)]])</f>
        <v>10</v>
      </c>
      <c r="J7" s="45">
        <v>36300</v>
      </c>
      <c r="K7" s="45">
        <v>30250</v>
      </c>
      <c r="L7" s="45">
        <v>19662</v>
      </c>
      <c r="M7" s="43"/>
    </row>
    <row r="8" spans="1:13">
      <c r="A8" s="65"/>
      <c r="B8" s="65"/>
      <c r="C8" s="65"/>
      <c r="D8" s="65"/>
      <c r="E8" s="65"/>
      <c r="F8" s="65"/>
      <c r="G8" s="65"/>
      <c r="H8" s="65"/>
      <c r="I8" s="66" t="s">
        <v>562</v>
      </c>
      <c r="J8" s="65">
        <f>SUM([Укупан износ инвестиције
Са ПДВ-ом])</f>
        <v>536340</v>
      </c>
      <c r="K8" s="65">
        <f>SUM([Вредност инвестиције без ПДВ-а])</f>
        <v>452366</v>
      </c>
      <c r="L8" s="65">
        <f>SUM([Износ средстава за исплату])</f>
        <v>294037</v>
      </c>
      <c r="M8" s="65"/>
    </row>
  </sheetData>
  <mergeCells count="1">
    <mergeCell ref="A1:E1"/>
  </mergeCells>
  <pageMargins left="0.7" right="0.7" top="0.75" bottom="0.75" header="0.3" footer="0.3"/>
  <pageSetup paperSize="9" orientation="landscape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C2" sqref="C2"/>
    </sheetView>
  </sheetViews>
  <sheetFormatPr defaultRowHeight="15"/>
  <cols>
    <col min="1" max="1" width="6.85546875" customWidth="1"/>
    <col min="2" max="2" width="19.28515625" customWidth="1"/>
    <col min="3" max="3" width="13.85546875" customWidth="1"/>
    <col min="4" max="4" width="14" customWidth="1"/>
    <col min="5" max="5" width="33.42578125" customWidth="1"/>
    <col min="6" max="6" width="18.5703125" customWidth="1"/>
    <col min="7" max="7" width="19.140625" customWidth="1"/>
    <col min="8" max="8" width="13.5703125" customWidth="1"/>
    <col min="9" max="12" width="14" customWidth="1"/>
    <col min="13" max="13" width="15.85546875" customWidth="1"/>
    <col min="14" max="14" width="16.42578125" customWidth="1"/>
    <col min="15" max="15" width="24.140625" customWidth="1"/>
  </cols>
  <sheetData>
    <row r="1" spans="1:15" ht="99.75" customHeight="1">
      <c r="A1" s="69" t="s">
        <v>16</v>
      </c>
      <c r="B1" s="69"/>
      <c r="C1" s="69"/>
      <c r="D1" s="69"/>
      <c r="E1" s="69"/>
      <c r="F1" s="69"/>
      <c r="G1" s="69"/>
      <c r="H1" s="61"/>
      <c r="I1" s="61"/>
      <c r="J1" s="61"/>
      <c r="K1" s="61"/>
      <c r="L1" s="61"/>
      <c r="M1" s="61"/>
      <c r="N1" s="61"/>
      <c r="O1" s="61"/>
    </row>
    <row r="2" spans="1:15" ht="49.5" customHeight="1">
      <c r="A2" s="2" t="s">
        <v>0</v>
      </c>
      <c r="B2" s="3" t="s">
        <v>1</v>
      </c>
      <c r="C2" s="1" t="s">
        <v>12</v>
      </c>
      <c r="D2" s="1" t="s">
        <v>4</v>
      </c>
      <c r="E2" s="3" t="s">
        <v>5</v>
      </c>
      <c r="F2" s="3" t="s">
        <v>24</v>
      </c>
      <c r="G2" s="3" t="s">
        <v>6</v>
      </c>
      <c r="H2" s="3" t="s">
        <v>7</v>
      </c>
      <c r="I2" s="1" t="s">
        <v>8</v>
      </c>
      <c r="J2" s="3" t="s">
        <v>11</v>
      </c>
      <c r="K2" s="3" t="s">
        <v>20</v>
      </c>
      <c r="L2" s="3" t="s">
        <v>9</v>
      </c>
      <c r="M2" s="1" t="s">
        <v>10</v>
      </c>
    </row>
    <row r="3" spans="1:15" ht="30">
      <c r="A3" s="1">
        <v>1</v>
      </c>
      <c r="B3" s="1" t="s">
        <v>387</v>
      </c>
      <c r="C3" s="1" t="s">
        <v>389</v>
      </c>
      <c r="D3" s="10" t="s">
        <v>388</v>
      </c>
      <c r="E3" s="1" t="s">
        <v>227</v>
      </c>
      <c r="F3" s="1" t="s">
        <v>194</v>
      </c>
      <c r="G3" s="1">
        <v>0</v>
      </c>
      <c r="H3" s="1">
        <v>8</v>
      </c>
      <c r="I3" s="6">
        <f>SUM(Table3192122[[#This Row],[Специфични критеријуми
(Број бодова)]]+Table3192122[[#This Row],[Основни критеријуми
(Број бодова)]])</f>
        <v>8</v>
      </c>
      <c r="J3" s="8">
        <v>65520</v>
      </c>
      <c r="K3" s="8">
        <v>54600</v>
      </c>
      <c r="L3" s="8">
        <v>35490</v>
      </c>
      <c r="M3" s="1"/>
    </row>
    <row r="4" spans="1:15" ht="30">
      <c r="A4" s="1">
        <v>2</v>
      </c>
      <c r="B4" s="1" t="s">
        <v>226</v>
      </c>
      <c r="C4" s="1" t="s">
        <v>228</v>
      </c>
      <c r="D4" s="7" t="s">
        <v>229</v>
      </c>
      <c r="E4" s="1" t="s">
        <v>227</v>
      </c>
      <c r="F4" s="1" t="s">
        <v>230</v>
      </c>
      <c r="G4" s="1">
        <v>1</v>
      </c>
      <c r="H4" s="1">
        <v>5</v>
      </c>
      <c r="I4" s="6">
        <f>SUM(Table3192122[[#This Row],[Специфични критеријуми
(Број бодова)]]+Table3192122[[#This Row],[Основни критеријуми
(Број бодова)]])</f>
        <v>6</v>
      </c>
      <c r="J4" s="8">
        <v>60000</v>
      </c>
      <c r="K4" s="8">
        <v>50000</v>
      </c>
      <c r="L4" s="8">
        <v>32500</v>
      </c>
      <c r="M4" s="1"/>
    </row>
    <row r="5" spans="1:15" ht="30">
      <c r="A5" s="16">
        <v>3</v>
      </c>
      <c r="B5" s="16" t="s">
        <v>417</v>
      </c>
      <c r="C5" s="16" t="s">
        <v>418</v>
      </c>
      <c r="D5" s="17" t="s">
        <v>419</v>
      </c>
      <c r="E5" s="16" t="s">
        <v>416</v>
      </c>
      <c r="F5" s="16" t="s">
        <v>230</v>
      </c>
      <c r="G5" s="16">
        <v>40</v>
      </c>
      <c r="H5" s="16">
        <v>8</v>
      </c>
      <c r="I5" s="6">
        <f>SUM(Table3192122[[#This Row],[Специфични критеријуми
(Број бодова)]]+Table3192122[[#This Row],[Основни критеријуми
(Број бодова)]])</f>
        <v>48</v>
      </c>
      <c r="J5" s="19">
        <v>210000</v>
      </c>
      <c r="K5" s="19">
        <v>175000</v>
      </c>
      <c r="L5" s="19">
        <v>113750</v>
      </c>
      <c r="M5" s="16" t="s">
        <v>470</v>
      </c>
    </row>
    <row r="6" spans="1:15" ht="30">
      <c r="A6" s="1">
        <v>4</v>
      </c>
      <c r="B6" s="1" t="s">
        <v>361</v>
      </c>
      <c r="C6" s="1" t="s">
        <v>363</v>
      </c>
      <c r="D6" s="7" t="s">
        <v>362</v>
      </c>
      <c r="E6" s="1" t="s">
        <v>227</v>
      </c>
      <c r="F6" s="1" t="s">
        <v>255</v>
      </c>
      <c r="G6" s="1">
        <v>1</v>
      </c>
      <c r="H6" s="1">
        <v>10</v>
      </c>
      <c r="I6" s="6">
        <f>SUM(Table3192122[[#This Row],[Специфични критеријуми
(Број бодова)]]+Table3192122[[#This Row],[Основни критеријуми
(Број бодова)]])</f>
        <v>11</v>
      </c>
      <c r="J6" s="8">
        <v>181470</v>
      </c>
      <c r="K6" s="8">
        <v>151225</v>
      </c>
      <c r="L6" s="8">
        <v>98296</v>
      </c>
      <c r="M6" s="16" t="s">
        <v>469</v>
      </c>
    </row>
    <row r="7" spans="1:15">
      <c r="A7" s="65"/>
      <c r="B7" s="65"/>
      <c r="C7" s="65"/>
      <c r="D7" s="65"/>
      <c r="E7" s="65"/>
      <c r="F7" s="65"/>
      <c r="G7" s="65"/>
      <c r="H7" s="65"/>
      <c r="I7" s="66" t="s">
        <v>563</v>
      </c>
      <c r="J7" s="67">
        <f>SUM(J3:J6)</f>
        <v>516990</v>
      </c>
      <c r="K7" s="67">
        <f>SUM(K3:K6)</f>
        <v>430825</v>
      </c>
      <c r="L7" s="67">
        <f>SUM(L3:L6)</f>
        <v>280036</v>
      </c>
      <c r="M7" s="65"/>
    </row>
  </sheetData>
  <mergeCells count="1">
    <mergeCell ref="A1:G1"/>
  </mergeCells>
  <pageMargins left="0.7" right="0.7" top="0.75" bottom="0.75" header="0.3" footer="0.3"/>
  <pageSetup paperSize="9" orientation="landscape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>
  <dimension ref="A1:M24"/>
  <sheetViews>
    <sheetView tabSelected="1" topLeftCell="A2" workbookViewId="0">
      <selection activeCell="C2" sqref="C1:D1048576"/>
    </sheetView>
  </sheetViews>
  <sheetFormatPr defaultRowHeight="15"/>
  <cols>
    <col min="1" max="1" width="8.140625" customWidth="1"/>
    <col min="2" max="2" width="18" customWidth="1"/>
    <col min="3" max="3" width="37.42578125" customWidth="1"/>
    <col min="4" max="4" width="18.5703125" customWidth="1"/>
    <col min="5" max="5" width="18.42578125" customWidth="1"/>
    <col min="6" max="11" width="14" customWidth="1"/>
    <col min="12" max="12" width="12.42578125" customWidth="1"/>
    <col min="13" max="13" width="27.85546875" style="62" customWidth="1"/>
  </cols>
  <sheetData>
    <row r="1" spans="1:13" ht="99.75" customHeight="1">
      <c r="A1" s="69" t="s">
        <v>17</v>
      </c>
      <c r="B1" s="69"/>
      <c r="C1" s="69"/>
      <c r="D1" s="69"/>
      <c r="E1" s="61"/>
      <c r="F1" s="61"/>
      <c r="G1" s="61"/>
      <c r="H1" s="61"/>
      <c r="I1" s="61"/>
      <c r="J1" s="61"/>
      <c r="K1" s="61"/>
      <c r="L1" s="61"/>
      <c r="M1" s="55"/>
    </row>
    <row r="2" spans="1:13" ht="49.5" customHeight="1">
      <c r="A2" s="59" t="s">
        <v>0</v>
      </c>
      <c r="B2" s="3" t="s">
        <v>1</v>
      </c>
      <c r="C2" s="1" t="s">
        <v>12</v>
      </c>
      <c r="D2" s="3" t="s">
        <v>4</v>
      </c>
      <c r="E2" s="3" t="s">
        <v>5</v>
      </c>
      <c r="F2" s="3" t="s">
        <v>23</v>
      </c>
      <c r="G2" s="3" t="s">
        <v>6</v>
      </c>
      <c r="H2" s="3" t="s">
        <v>7</v>
      </c>
      <c r="I2" s="3" t="s">
        <v>8</v>
      </c>
      <c r="J2" s="3" t="s">
        <v>11</v>
      </c>
      <c r="K2" s="3" t="s">
        <v>20</v>
      </c>
      <c r="L2" s="3" t="s">
        <v>9</v>
      </c>
      <c r="M2" s="3" t="s">
        <v>10</v>
      </c>
    </row>
    <row r="3" spans="1:13" ht="30">
      <c r="A3" s="11">
        <v>1</v>
      </c>
      <c r="B3" s="11" t="s">
        <v>436</v>
      </c>
      <c r="C3" s="11" t="s">
        <v>438</v>
      </c>
      <c r="D3" s="12" t="s">
        <v>437</v>
      </c>
      <c r="E3" s="11" t="s">
        <v>439</v>
      </c>
      <c r="F3" s="11" t="s">
        <v>133</v>
      </c>
      <c r="G3" s="11">
        <v>40</v>
      </c>
      <c r="H3" s="11">
        <v>8</v>
      </c>
      <c r="I3" s="13">
        <f>SUM(Table31921[[#This Row],[Основни критеријуми
(Број бодова)]:[Специфични критеријуми
(Број бодова)]])</f>
        <v>48</v>
      </c>
      <c r="J3" s="14">
        <v>22500</v>
      </c>
      <c r="K3" s="15">
        <v>18750</v>
      </c>
      <c r="L3" s="15">
        <v>12187</v>
      </c>
      <c r="M3" s="30"/>
    </row>
    <row r="4" spans="1:13" ht="30">
      <c r="A4" s="1">
        <v>2</v>
      </c>
      <c r="B4" s="1" t="s">
        <v>254</v>
      </c>
      <c r="C4" s="1" t="s">
        <v>450</v>
      </c>
      <c r="D4" s="7" t="s">
        <v>256</v>
      </c>
      <c r="E4" s="1" t="s">
        <v>157</v>
      </c>
      <c r="F4" s="1" t="s">
        <v>255</v>
      </c>
      <c r="G4" s="1">
        <v>20</v>
      </c>
      <c r="H4" s="1">
        <v>8</v>
      </c>
      <c r="I4" s="6">
        <f>SUM(Table31921[[#This Row],[Основни критеријуми
(Број бодова)]:[Специфични критеријуми
(Број бодова)]])</f>
        <v>28</v>
      </c>
      <c r="J4" s="8">
        <v>40300</v>
      </c>
      <c r="K4" s="8">
        <v>33583</v>
      </c>
      <c r="L4" s="8">
        <v>21829</v>
      </c>
      <c r="M4" s="3"/>
    </row>
    <row r="5" spans="1:13" ht="30">
      <c r="A5" s="1">
        <v>3</v>
      </c>
      <c r="B5" s="1" t="s">
        <v>59</v>
      </c>
      <c r="C5" s="3" t="s">
        <v>60</v>
      </c>
      <c r="D5" s="7" t="s">
        <v>58</v>
      </c>
      <c r="E5" s="1" t="s">
        <v>61</v>
      </c>
      <c r="F5" s="1" t="s">
        <v>62</v>
      </c>
      <c r="G5" s="1">
        <v>20</v>
      </c>
      <c r="H5" s="1">
        <v>5</v>
      </c>
      <c r="I5" s="6">
        <f>SUM(Table31921[[#This Row],[Основни критеријуми
(Број бодова)]:[Специфични критеријуми
(Број бодова)]])</f>
        <v>25</v>
      </c>
      <c r="J5" s="8">
        <v>89630</v>
      </c>
      <c r="K5" s="8">
        <v>74691</v>
      </c>
      <c r="L5" s="8">
        <v>48549</v>
      </c>
      <c r="M5" s="3"/>
    </row>
    <row r="6" spans="1:13" ht="30">
      <c r="A6" s="11">
        <v>4</v>
      </c>
      <c r="B6" s="11" t="s">
        <v>315</v>
      </c>
      <c r="C6" s="11" t="s">
        <v>317</v>
      </c>
      <c r="D6" s="12" t="s">
        <v>316</v>
      </c>
      <c r="E6" s="11" t="s">
        <v>314</v>
      </c>
      <c r="F6" s="11" t="s">
        <v>318</v>
      </c>
      <c r="G6" s="11">
        <v>20</v>
      </c>
      <c r="H6" s="11">
        <v>5</v>
      </c>
      <c r="I6" s="13">
        <f>SUM(Table31921[[#This Row],[Основни критеријуми
(Број бодова)]:[Специфични критеријуми
(Број бодова)]])</f>
        <v>25</v>
      </c>
      <c r="J6" s="15">
        <v>92530</v>
      </c>
      <c r="K6" s="15">
        <v>77108</v>
      </c>
      <c r="L6" s="15">
        <v>50121</v>
      </c>
      <c r="M6" s="30"/>
    </row>
    <row r="7" spans="1:13" ht="30">
      <c r="A7" s="1">
        <v>5</v>
      </c>
      <c r="B7" s="1" t="s">
        <v>192</v>
      </c>
      <c r="C7" s="1" t="s">
        <v>195</v>
      </c>
      <c r="D7" s="7" t="s">
        <v>193</v>
      </c>
      <c r="E7" s="1" t="s">
        <v>157</v>
      </c>
      <c r="F7" s="1" t="s">
        <v>194</v>
      </c>
      <c r="G7" s="1">
        <v>20</v>
      </c>
      <c r="H7" s="1">
        <v>4</v>
      </c>
      <c r="I7" s="6">
        <f>SUM(Table31921[[#This Row],[Основни критеријуми
(Број бодова)]:[Специфични критеријуми
(Број бодова)]])</f>
        <v>24</v>
      </c>
      <c r="J7" s="8">
        <v>13530</v>
      </c>
      <c r="K7" s="8">
        <v>11275</v>
      </c>
      <c r="L7" s="8">
        <v>7328</v>
      </c>
      <c r="M7" s="3"/>
    </row>
    <row r="8" spans="1:13" ht="30">
      <c r="A8" s="1">
        <v>6</v>
      </c>
      <c r="B8" s="1" t="s">
        <v>296</v>
      </c>
      <c r="C8" s="1" t="s">
        <v>299</v>
      </c>
      <c r="D8" s="7" t="s">
        <v>297</v>
      </c>
      <c r="E8" s="1" t="s">
        <v>213</v>
      </c>
      <c r="F8" s="1" t="s">
        <v>298</v>
      </c>
      <c r="G8" s="1">
        <v>20</v>
      </c>
      <c r="H8" s="1">
        <v>4</v>
      </c>
      <c r="I8" s="6">
        <f>SUM(Table31921[[#This Row],[Основни критеријуми
(Број бодова)]:[Специфични критеријуми
(Број бодова)]])</f>
        <v>24</v>
      </c>
      <c r="J8" s="8">
        <v>20495</v>
      </c>
      <c r="K8" s="8">
        <v>17079</v>
      </c>
      <c r="L8" s="8">
        <v>11102</v>
      </c>
      <c r="M8" s="3"/>
    </row>
    <row r="9" spans="1:13" ht="30">
      <c r="A9" s="1">
        <v>7</v>
      </c>
      <c r="B9" s="1" t="s">
        <v>154</v>
      </c>
      <c r="C9" s="7" t="s">
        <v>155</v>
      </c>
      <c r="D9" s="7" t="s">
        <v>156</v>
      </c>
      <c r="E9" s="1" t="s">
        <v>157</v>
      </c>
      <c r="F9" s="1" t="s">
        <v>90</v>
      </c>
      <c r="G9" s="1">
        <v>5</v>
      </c>
      <c r="H9" s="1">
        <v>8</v>
      </c>
      <c r="I9" s="6">
        <f>SUM(Table31921[[#This Row],[Основни критеријуми
(Број бодова)]:[Специфични критеријуми
(Број бодова)]])</f>
        <v>13</v>
      </c>
      <c r="J9" s="8">
        <v>48980</v>
      </c>
      <c r="K9" s="8">
        <v>40816</v>
      </c>
      <c r="L9" s="8">
        <v>26530</v>
      </c>
      <c r="M9" s="3"/>
    </row>
    <row r="10" spans="1:13" ht="30">
      <c r="A10" s="1">
        <v>8</v>
      </c>
      <c r="B10" s="1" t="s">
        <v>214</v>
      </c>
      <c r="C10" s="1" t="s">
        <v>215</v>
      </c>
      <c r="D10" s="7" t="s">
        <v>216</v>
      </c>
      <c r="E10" s="1" t="s">
        <v>213</v>
      </c>
      <c r="F10" s="1" t="s">
        <v>69</v>
      </c>
      <c r="G10" s="1">
        <v>5</v>
      </c>
      <c r="H10" s="1">
        <v>5</v>
      </c>
      <c r="I10" s="6">
        <f>SUM(Table31921[[#This Row],[Основни критеријуми
(Број бодова)]:[Специфични критеријуми
(Број бодова)]])</f>
        <v>10</v>
      </c>
      <c r="J10" s="8">
        <v>19500</v>
      </c>
      <c r="K10" s="8">
        <v>16250</v>
      </c>
      <c r="L10" s="8">
        <v>10562</v>
      </c>
      <c r="M10" s="3"/>
    </row>
    <row r="11" spans="1:13" ht="30">
      <c r="A11" s="1">
        <v>9</v>
      </c>
      <c r="B11" s="1" t="s">
        <v>285</v>
      </c>
      <c r="C11" s="1" t="s">
        <v>287</v>
      </c>
      <c r="D11" s="7" t="s">
        <v>286</v>
      </c>
      <c r="E11" s="1" t="s">
        <v>61</v>
      </c>
      <c r="F11" s="1" t="s">
        <v>69</v>
      </c>
      <c r="G11" s="1">
        <v>5</v>
      </c>
      <c r="H11" s="1">
        <v>5</v>
      </c>
      <c r="I11" s="6">
        <f>SUM(Table31921[[#This Row],[Основни критеријуми
(Број бодова)]:[Специфични критеријуми
(Број бодова)]])</f>
        <v>10</v>
      </c>
      <c r="J11" s="8">
        <v>81900</v>
      </c>
      <c r="K11" s="8">
        <v>68250</v>
      </c>
      <c r="L11" s="8">
        <v>44363</v>
      </c>
      <c r="M11" s="3"/>
    </row>
    <row r="12" spans="1:13" ht="30">
      <c r="A12" s="1">
        <v>10</v>
      </c>
      <c r="B12" s="1" t="s">
        <v>382</v>
      </c>
      <c r="C12" s="1" t="s">
        <v>383</v>
      </c>
      <c r="D12" s="7" t="s">
        <v>384</v>
      </c>
      <c r="E12" s="3" t="s">
        <v>386</v>
      </c>
      <c r="F12" s="1" t="s">
        <v>385</v>
      </c>
      <c r="G12" s="1">
        <v>0</v>
      </c>
      <c r="H12" s="1">
        <v>10</v>
      </c>
      <c r="I12" s="6">
        <f>SUM(Table31921[[#This Row],[Основни критеријуми
(Број бодова)]:[Специфични критеријуми
(Број бодова)]])</f>
        <v>10</v>
      </c>
      <c r="J12" s="8">
        <v>19500</v>
      </c>
      <c r="K12" s="8">
        <v>16250</v>
      </c>
      <c r="L12" s="8">
        <v>10562</v>
      </c>
      <c r="M12" s="3"/>
    </row>
    <row r="13" spans="1:13" s="24" customFormat="1" ht="30">
      <c r="A13" s="1">
        <v>11</v>
      </c>
      <c r="B13" s="1" t="s">
        <v>401</v>
      </c>
      <c r="C13" s="1" t="s">
        <v>403</v>
      </c>
      <c r="D13" s="7" t="s">
        <v>400</v>
      </c>
      <c r="E13" s="1" t="s">
        <v>314</v>
      </c>
      <c r="F13" s="1" t="s">
        <v>402</v>
      </c>
      <c r="G13" s="1">
        <v>5</v>
      </c>
      <c r="H13" s="1">
        <v>5</v>
      </c>
      <c r="I13" s="6">
        <f>SUM(Table31921[[#This Row],[Основни критеријуми
(Број бодова)]:[Специфични критеријуми
(Број бодова)]])</f>
        <v>10</v>
      </c>
      <c r="J13" s="8">
        <v>62000</v>
      </c>
      <c r="K13" s="8">
        <v>51667</v>
      </c>
      <c r="L13" s="8">
        <v>33584</v>
      </c>
      <c r="M13" s="3"/>
    </row>
    <row r="14" spans="1:13" ht="31.5">
      <c r="A14" s="1">
        <v>12</v>
      </c>
      <c r="B14" s="1" t="s">
        <v>541</v>
      </c>
      <c r="C14" s="1" t="s">
        <v>542</v>
      </c>
      <c r="D14" s="42" t="s">
        <v>543</v>
      </c>
      <c r="E14" s="1" t="s">
        <v>157</v>
      </c>
      <c r="F14" s="1" t="s">
        <v>85</v>
      </c>
      <c r="G14" s="1">
        <v>5</v>
      </c>
      <c r="H14" s="1">
        <v>4</v>
      </c>
      <c r="I14" s="6">
        <f>SUM(Table31921[[#This Row],[Основни критеријуми
(Број бодова)]:[Специфични критеријуми
(Број бодова)]])</f>
        <v>9</v>
      </c>
      <c r="J14" s="8">
        <v>52999</v>
      </c>
      <c r="K14" s="8">
        <v>44165.83</v>
      </c>
      <c r="L14" s="8">
        <v>28708</v>
      </c>
      <c r="M14" s="3"/>
    </row>
    <row r="15" spans="1:13" ht="30">
      <c r="A15" s="1">
        <v>13</v>
      </c>
      <c r="B15" s="1" t="s">
        <v>171</v>
      </c>
      <c r="C15" s="1" t="s">
        <v>173</v>
      </c>
      <c r="D15" s="7" t="s">
        <v>172</v>
      </c>
      <c r="E15" s="1" t="s">
        <v>170</v>
      </c>
      <c r="F15" s="1" t="s">
        <v>174</v>
      </c>
      <c r="G15" s="1">
        <v>5</v>
      </c>
      <c r="H15" s="1">
        <v>3</v>
      </c>
      <c r="I15" s="6">
        <f>SUM(Table31921[[#This Row],[Основни критеријуми
(Број бодова)]:[Специфични критеријуми
(Број бодова)]])</f>
        <v>8</v>
      </c>
      <c r="J15" s="8">
        <v>374000</v>
      </c>
      <c r="K15" s="8">
        <v>311666</v>
      </c>
      <c r="L15" s="8">
        <v>202583</v>
      </c>
      <c r="M15" s="3"/>
    </row>
    <row r="16" spans="1:13" ht="30">
      <c r="A16" s="11">
        <v>14</v>
      </c>
      <c r="B16" s="11" t="s">
        <v>485</v>
      </c>
      <c r="C16" s="11" t="s">
        <v>486</v>
      </c>
      <c r="D16" s="12" t="s">
        <v>484</v>
      </c>
      <c r="E16" s="11" t="s">
        <v>314</v>
      </c>
      <c r="F16" s="11" t="s">
        <v>487</v>
      </c>
      <c r="G16" s="11">
        <v>0</v>
      </c>
      <c r="H16" s="11">
        <v>8</v>
      </c>
      <c r="I16" s="13">
        <f>SUM(Table31921[[#This Row],[Основни критеријуми
(Број бодова)]:[Специфични критеријуми
(Број бодова)]])</f>
        <v>8</v>
      </c>
      <c r="J16" s="15">
        <v>88000</v>
      </c>
      <c r="K16" s="15">
        <v>73333</v>
      </c>
      <c r="L16" s="15">
        <v>47666</v>
      </c>
      <c r="M16" s="30"/>
    </row>
    <row r="17" spans="1:13" s="24" customFormat="1" ht="30">
      <c r="A17" s="1">
        <v>15</v>
      </c>
      <c r="B17" s="1" t="s">
        <v>206</v>
      </c>
      <c r="C17" s="1" t="s">
        <v>207</v>
      </c>
      <c r="D17" s="7" t="s">
        <v>208</v>
      </c>
      <c r="E17" s="1" t="s">
        <v>157</v>
      </c>
      <c r="F17" s="1" t="s">
        <v>209</v>
      </c>
      <c r="G17" s="1">
        <v>0</v>
      </c>
      <c r="H17" s="1">
        <v>5</v>
      </c>
      <c r="I17" s="6">
        <f>SUM(Table31921[[#This Row],[Основни критеријуми
(Број бодова)]:[Специфични критеријуми
(Број бодова)]])</f>
        <v>5</v>
      </c>
      <c r="J17" s="8">
        <v>35500</v>
      </c>
      <c r="K17" s="8">
        <v>29581</v>
      </c>
      <c r="L17" s="8">
        <v>19227</v>
      </c>
      <c r="M17" s="3"/>
    </row>
    <row r="18" spans="1:13" ht="31.5">
      <c r="A18" s="1">
        <v>16</v>
      </c>
      <c r="B18" s="1" t="s">
        <v>447</v>
      </c>
      <c r="C18" s="1" t="s">
        <v>448</v>
      </c>
      <c r="D18" s="42" t="s">
        <v>446</v>
      </c>
      <c r="E18" s="1" t="s">
        <v>439</v>
      </c>
      <c r="F18" s="1" t="s">
        <v>449</v>
      </c>
      <c r="G18" s="1">
        <v>1</v>
      </c>
      <c r="H18" s="1">
        <v>4</v>
      </c>
      <c r="I18" s="6">
        <f>SUM(Table31921[[#This Row],[Основни критеријуми
(Број бодова)]:[Специфични критеријуми
(Број бодова)]])</f>
        <v>5</v>
      </c>
      <c r="J18" s="8">
        <v>21200</v>
      </c>
      <c r="K18" s="8">
        <v>17666</v>
      </c>
      <c r="L18" s="8">
        <v>11483</v>
      </c>
      <c r="M18" s="3"/>
    </row>
    <row r="19" spans="1:13" s="24" customFormat="1" ht="30">
      <c r="A19" s="1">
        <v>17</v>
      </c>
      <c r="B19" s="1" t="s">
        <v>210</v>
      </c>
      <c r="C19" s="1" t="s">
        <v>211</v>
      </c>
      <c r="D19" s="7" t="s">
        <v>212</v>
      </c>
      <c r="E19" s="1" t="s">
        <v>157</v>
      </c>
      <c r="F19" s="1" t="s">
        <v>177</v>
      </c>
      <c r="G19" s="1">
        <v>1</v>
      </c>
      <c r="H19" s="1">
        <v>3</v>
      </c>
      <c r="I19" s="6">
        <f>SUM(Table31921[[#This Row],[Основни критеријуми
(Број бодова)]:[Специфични критеријуми
(Број бодова)]])</f>
        <v>4</v>
      </c>
      <c r="J19" s="8">
        <v>20000</v>
      </c>
      <c r="K19" s="8">
        <v>16666</v>
      </c>
      <c r="L19" s="8">
        <v>10833</v>
      </c>
      <c r="M19" s="3"/>
    </row>
    <row r="20" spans="1:13" ht="31.5">
      <c r="A20" s="11">
        <v>18</v>
      </c>
      <c r="B20" s="11" t="s">
        <v>545</v>
      </c>
      <c r="C20" s="11" t="s">
        <v>494</v>
      </c>
      <c r="D20" s="41" t="s">
        <v>493</v>
      </c>
      <c r="E20" s="11" t="s">
        <v>314</v>
      </c>
      <c r="F20" s="11" t="s">
        <v>267</v>
      </c>
      <c r="G20" s="11">
        <v>20</v>
      </c>
      <c r="H20" s="11">
        <v>8</v>
      </c>
      <c r="I20" s="13">
        <f>SUM(Table31921[[#This Row],[Основни критеријуми
(Број бодова)]:[Специфични критеријуми
(Број бодова)]])</f>
        <v>28</v>
      </c>
      <c r="J20" s="15">
        <v>33040</v>
      </c>
      <c r="K20" s="15">
        <v>27533</v>
      </c>
      <c r="L20" s="15">
        <v>17896</v>
      </c>
      <c r="M20" s="54" t="s">
        <v>470</v>
      </c>
    </row>
    <row r="21" spans="1:13" ht="31.5">
      <c r="A21" s="11">
        <v>19</v>
      </c>
      <c r="B21" s="11" t="s">
        <v>488</v>
      </c>
      <c r="C21" s="11" t="s">
        <v>489</v>
      </c>
      <c r="D21" s="41" t="s">
        <v>446</v>
      </c>
      <c r="E21" s="11" t="s">
        <v>61</v>
      </c>
      <c r="F21" s="11" t="s">
        <v>62</v>
      </c>
      <c r="G21" s="11">
        <v>0</v>
      </c>
      <c r="H21" s="11">
        <v>10</v>
      </c>
      <c r="I21" s="13">
        <f>SUM(Table31921[[#This Row],[Основни критеријуми
(Број бодова)]:[Специфични критеријуми
(Број бодова)]])</f>
        <v>10</v>
      </c>
      <c r="J21" s="15">
        <v>85550</v>
      </c>
      <c r="K21" s="15">
        <v>71291</v>
      </c>
      <c r="L21" s="15">
        <v>46339</v>
      </c>
      <c r="M21" s="54" t="s">
        <v>544</v>
      </c>
    </row>
    <row r="22" spans="1:13" ht="30">
      <c r="A22" s="1">
        <v>20</v>
      </c>
      <c r="B22" s="1" t="s">
        <v>319</v>
      </c>
      <c r="C22" s="1" t="s">
        <v>321</v>
      </c>
      <c r="D22" s="7" t="s">
        <v>320</v>
      </c>
      <c r="E22" s="1" t="s">
        <v>322</v>
      </c>
      <c r="F22" s="1" t="s">
        <v>267</v>
      </c>
      <c r="G22" s="1">
        <v>1</v>
      </c>
      <c r="H22" s="1">
        <v>5</v>
      </c>
      <c r="I22" s="6">
        <f>SUM(Table31921[[#This Row],[Основни критеријуми
(Број бодова)]:[Специфични критеријуми
(Број бодова)]])</f>
        <v>6</v>
      </c>
      <c r="J22" s="8">
        <v>20500</v>
      </c>
      <c r="K22" s="8">
        <v>17081</v>
      </c>
      <c r="L22" s="8">
        <v>11103</v>
      </c>
      <c r="M22" s="54" t="s">
        <v>470</v>
      </c>
    </row>
    <row r="23" spans="1:13" ht="31.5">
      <c r="A23" s="1">
        <v>21</v>
      </c>
      <c r="B23" s="1" t="s">
        <v>513</v>
      </c>
      <c r="C23" s="1" t="s">
        <v>515</v>
      </c>
      <c r="D23" s="42" t="s">
        <v>514</v>
      </c>
      <c r="E23" s="1" t="s">
        <v>439</v>
      </c>
      <c r="F23" s="1" t="s">
        <v>85</v>
      </c>
      <c r="G23" s="1">
        <v>1</v>
      </c>
      <c r="H23" s="1">
        <v>5</v>
      </c>
      <c r="I23" s="6">
        <f>SUM(Table31921[[#This Row],[Основни критеријуми
(Број бодова)]:[Специфични критеријуми
(Број бодова)]])</f>
        <v>6</v>
      </c>
      <c r="J23" s="8">
        <v>20850</v>
      </c>
      <c r="K23" s="8">
        <v>17375</v>
      </c>
      <c r="L23" s="8">
        <v>11294</v>
      </c>
      <c r="M23" s="54" t="s">
        <v>546</v>
      </c>
    </row>
    <row r="24" spans="1:13">
      <c r="A24" s="65"/>
      <c r="B24" s="65"/>
      <c r="C24" s="65"/>
      <c r="D24" s="65"/>
      <c r="E24" s="65"/>
      <c r="F24" s="65"/>
      <c r="G24" s="65"/>
      <c r="H24" s="65"/>
      <c r="I24" s="66" t="s">
        <v>563</v>
      </c>
      <c r="J24" s="65">
        <f>SUM([Укупан износ инвестиције
Са ПДВ-ом])</f>
        <v>1262504</v>
      </c>
      <c r="K24" s="65">
        <f>SUM([Вредност инвестиције без ПДВ-а])</f>
        <v>1052076.83</v>
      </c>
      <c r="L24" s="65">
        <f>SUM([Износ средстава за исплату])</f>
        <v>683849</v>
      </c>
      <c r="M24" s="68"/>
    </row>
  </sheetData>
  <mergeCells count="1">
    <mergeCell ref="A1:D1"/>
  </mergeCells>
  <pageMargins left="0.7" right="0.7" top="0.75" bottom="0.75" header="0.3" footer="0.3"/>
  <pageSetup paperSize="9" orientation="landscape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>
  <dimension ref="A1:M27"/>
  <sheetViews>
    <sheetView topLeftCell="A2" workbookViewId="0">
      <selection activeCell="C2" sqref="C1:D1048576"/>
    </sheetView>
  </sheetViews>
  <sheetFormatPr defaultRowHeight="15"/>
  <cols>
    <col min="1" max="1" width="8.42578125" customWidth="1"/>
    <col min="2" max="2" width="18.42578125" customWidth="1"/>
    <col min="3" max="3" width="36" customWidth="1"/>
    <col min="4" max="4" width="14.85546875" customWidth="1"/>
    <col min="5" max="5" width="21.7109375" customWidth="1"/>
    <col min="6" max="6" width="12.85546875" customWidth="1"/>
    <col min="7" max="7" width="12.7109375" customWidth="1"/>
    <col min="8" max="12" width="13.140625" customWidth="1"/>
    <col min="13" max="13" width="33.7109375" style="62" customWidth="1"/>
  </cols>
  <sheetData>
    <row r="1" spans="1:13" ht="81.75" customHeight="1">
      <c r="A1" s="69" t="s">
        <v>18</v>
      </c>
      <c r="B1" s="69"/>
      <c r="C1" s="69"/>
      <c r="D1" s="69"/>
      <c r="E1" s="69"/>
      <c r="F1" s="61"/>
      <c r="G1" s="61"/>
      <c r="H1" s="61"/>
      <c r="I1" s="61"/>
      <c r="J1" s="61"/>
      <c r="K1" s="61"/>
      <c r="L1" s="61"/>
      <c r="M1" s="55"/>
    </row>
    <row r="2" spans="1:13" ht="49.5" customHeight="1">
      <c r="A2" s="59" t="s">
        <v>0</v>
      </c>
      <c r="B2" s="3" t="s">
        <v>1</v>
      </c>
      <c r="C2" s="1" t="s">
        <v>12</v>
      </c>
      <c r="D2" s="3" t="s">
        <v>4</v>
      </c>
      <c r="E2" s="3" t="s">
        <v>5</v>
      </c>
      <c r="F2" s="3" t="s">
        <v>23</v>
      </c>
      <c r="G2" s="3" t="s">
        <v>6</v>
      </c>
      <c r="H2" s="3" t="s">
        <v>7</v>
      </c>
      <c r="I2" s="3" t="s">
        <v>8</v>
      </c>
      <c r="J2" s="3" t="s">
        <v>11</v>
      </c>
      <c r="K2" s="3" t="s">
        <v>20</v>
      </c>
      <c r="L2" s="1" t="s">
        <v>9</v>
      </c>
      <c r="M2" s="3" t="s">
        <v>10</v>
      </c>
    </row>
    <row r="3" spans="1:13" ht="30">
      <c r="A3" s="11">
        <v>1</v>
      </c>
      <c r="B3" s="11" t="s">
        <v>50</v>
      </c>
      <c r="C3" s="11" t="s">
        <v>51</v>
      </c>
      <c r="D3" s="12" t="s">
        <v>49</v>
      </c>
      <c r="E3" s="30" t="s">
        <v>43</v>
      </c>
      <c r="F3" s="11" t="s">
        <v>52</v>
      </c>
      <c r="G3" s="11">
        <v>40</v>
      </c>
      <c r="H3" s="11">
        <v>8</v>
      </c>
      <c r="I3" s="13">
        <f>SUM(Table31920[[#This Row],[Основни критеријуми
(Број бодова)]:[Специфични критеријуми
(Број бодова)]])</f>
        <v>48</v>
      </c>
      <c r="J3" s="15">
        <v>61530</v>
      </c>
      <c r="K3" s="15">
        <v>51275</v>
      </c>
      <c r="L3" s="15">
        <v>33328</v>
      </c>
      <c r="M3" s="30"/>
    </row>
    <row r="4" spans="1:13" s="23" customFormat="1" ht="30">
      <c r="A4" s="25">
        <v>2</v>
      </c>
      <c r="B4" s="26" t="s">
        <v>46</v>
      </c>
      <c r="C4" s="27" t="s">
        <v>47</v>
      </c>
      <c r="D4" s="27" t="s">
        <v>45</v>
      </c>
      <c r="E4" s="26" t="s">
        <v>43</v>
      </c>
      <c r="F4" s="25" t="s">
        <v>48</v>
      </c>
      <c r="G4" s="25">
        <v>40</v>
      </c>
      <c r="H4" s="25">
        <v>5</v>
      </c>
      <c r="I4" s="28">
        <f>SUM(Table31920[[#This Row],[Основни критеријуми
(Број бодова)]:[Специфични критеријуми
(Број бодова)]])</f>
        <v>45</v>
      </c>
      <c r="J4" s="29">
        <v>80750</v>
      </c>
      <c r="K4" s="29">
        <v>67291</v>
      </c>
      <c r="L4" s="29">
        <v>43739</v>
      </c>
      <c r="M4" s="26"/>
    </row>
    <row r="5" spans="1:13" s="24" customFormat="1" ht="30">
      <c r="A5" s="11">
        <v>3</v>
      </c>
      <c r="B5" s="11" t="s">
        <v>268</v>
      </c>
      <c r="C5" s="11" t="s">
        <v>270</v>
      </c>
      <c r="D5" s="12" t="s">
        <v>269</v>
      </c>
      <c r="E5" s="11" t="s">
        <v>263</v>
      </c>
      <c r="F5" s="11" t="s">
        <v>271</v>
      </c>
      <c r="G5" s="11">
        <v>25</v>
      </c>
      <c r="H5" s="11">
        <v>8</v>
      </c>
      <c r="I5" s="13">
        <f>SUM(Table31920[[#This Row],[Основни критеријуми
(Број бодова)]:[Специфични критеријуми
(Број бодова)]])</f>
        <v>33</v>
      </c>
      <c r="J5" s="15">
        <v>37000</v>
      </c>
      <c r="K5" s="15">
        <v>30833</v>
      </c>
      <c r="L5" s="15">
        <v>20042</v>
      </c>
      <c r="M5" s="30"/>
    </row>
    <row r="6" spans="1:13" ht="30">
      <c r="A6" s="11">
        <v>4</v>
      </c>
      <c r="B6" s="11" t="s">
        <v>143</v>
      </c>
      <c r="C6" s="11" t="s">
        <v>144</v>
      </c>
      <c r="D6" s="12" t="s">
        <v>141</v>
      </c>
      <c r="E6" s="11" t="s">
        <v>142</v>
      </c>
      <c r="F6" s="11" t="s">
        <v>62</v>
      </c>
      <c r="G6" s="11">
        <v>25</v>
      </c>
      <c r="H6" s="11">
        <v>5</v>
      </c>
      <c r="I6" s="13">
        <f>SUM(Table31920[[#This Row],[Основни критеријуми
(Број бодова)]:[Специфични критеријуми
(Број бодова)]])</f>
        <v>30</v>
      </c>
      <c r="J6" s="15">
        <v>104682</v>
      </c>
      <c r="K6" s="15">
        <v>87235</v>
      </c>
      <c r="L6" s="15">
        <v>56702</v>
      </c>
      <c r="M6" s="30"/>
    </row>
    <row r="7" spans="1:13" ht="30">
      <c r="A7" s="11">
        <v>5</v>
      </c>
      <c r="B7" s="11" t="s">
        <v>365</v>
      </c>
      <c r="C7" s="11" t="s">
        <v>367</v>
      </c>
      <c r="D7" s="12" t="s">
        <v>366</v>
      </c>
      <c r="E7" s="11" t="s">
        <v>364</v>
      </c>
      <c r="F7" s="11" t="s">
        <v>368</v>
      </c>
      <c r="G7" s="11">
        <v>25</v>
      </c>
      <c r="H7" s="11">
        <v>5</v>
      </c>
      <c r="I7" s="13">
        <f>SUM(Table31920[[#This Row],[Основни критеријуми
(Број бодова)]:[Специфични критеријуми
(Број бодова)]])</f>
        <v>30</v>
      </c>
      <c r="J7" s="15">
        <v>74030</v>
      </c>
      <c r="K7" s="15">
        <v>61691</v>
      </c>
      <c r="L7" s="15">
        <v>40099</v>
      </c>
      <c r="M7" s="30"/>
    </row>
    <row r="8" spans="1:13" ht="30">
      <c r="A8" s="36">
        <v>6</v>
      </c>
      <c r="B8" s="36" t="s">
        <v>420</v>
      </c>
      <c r="C8" s="36" t="s">
        <v>421</v>
      </c>
      <c r="D8" s="37" t="s">
        <v>366</v>
      </c>
      <c r="E8" s="36" t="s">
        <v>364</v>
      </c>
      <c r="F8" s="36" t="s">
        <v>230</v>
      </c>
      <c r="G8" s="36">
        <v>20</v>
      </c>
      <c r="H8" s="36">
        <v>8</v>
      </c>
      <c r="I8" s="38">
        <f>SUM(Table31920[[#This Row],[Основни критеријуми
(Број бодова)]:[Специфични критеријуми
(Број бодова)]])</f>
        <v>28</v>
      </c>
      <c r="J8" s="40">
        <v>280900</v>
      </c>
      <c r="K8" s="40">
        <v>234115</v>
      </c>
      <c r="L8" s="40">
        <v>152175</v>
      </c>
      <c r="M8" s="63" t="s">
        <v>552</v>
      </c>
    </row>
    <row r="9" spans="1:13" ht="30">
      <c r="A9" s="1">
        <v>7</v>
      </c>
      <c r="B9" s="1" t="s">
        <v>502</v>
      </c>
      <c r="C9" s="1" t="s">
        <v>503</v>
      </c>
      <c r="D9" s="35" t="s">
        <v>501</v>
      </c>
      <c r="E9" s="1" t="s">
        <v>250</v>
      </c>
      <c r="F9" s="1" t="s">
        <v>504</v>
      </c>
      <c r="G9" s="1">
        <v>20</v>
      </c>
      <c r="H9" s="1">
        <v>8</v>
      </c>
      <c r="I9" s="6">
        <f>SUM(Table31920[[#This Row],[Основни критеријуми
(Број бодова)]:[Специфични критеријуми
(Број бодова)]])</f>
        <v>28</v>
      </c>
      <c r="J9" s="8">
        <v>114240</v>
      </c>
      <c r="K9" s="8">
        <v>95200</v>
      </c>
      <c r="L9" s="8">
        <v>61879</v>
      </c>
      <c r="M9" s="3"/>
    </row>
    <row r="10" spans="1:13" ht="30">
      <c r="A10" s="1">
        <v>8</v>
      </c>
      <c r="B10" s="3" t="s">
        <v>41</v>
      </c>
      <c r="C10" s="3" t="s">
        <v>42</v>
      </c>
      <c r="D10" s="7" t="s">
        <v>40</v>
      </c>
      <c r="E10" s="3" t="s">
        <v>43</v>
      </c>
      <c r="F10" s="1" t="s">
        <v>44</v>
      </c>
      <c r="G10" s="1">
        <v>20</v>
      </c>
      <c r="H10" s="1">
        <v>5</v>
      </c>
      <c r="I10" s="6">
        <f>SUM(Table31920[[#This Row],[Основни критеријуми
(Број бодова)]:[Специфични критеријуми
(Број бодова)]])</f>
        <v>25</v>
      </c>
      <c r="J10" s="8">
        <v>56948</v>
      </c>
      <c r="K10" s="8">
        <v>47456</v>
      </c>
      <c r="L10" s="8">
        <v>30846</v>
      </c>
      <c r="M10" s="3"/>
    </row>
    <row r="11" spans="1:13" ht="30">
      <c r="A11" s="1">
        <v>9</v>
      </c>
      <c r="B11" s="1" t="s">
        <v>251</v>
      </c>
      <c r="C11" s="1" t="s">
        <v>252</v>
      </c>
      <c r="D11" s="7" t="s">
        <v>253</v>
      </c>
      <c r="E11" s="1" t="s">
        <v>250</v>
      </c>
      <c r="F11" s="1" t="s">
        <v>220</v>
      </c>
      <c r="G11" s="1">
        <v>20</v>
      </c>
      <c r="H11" s="1">
        <v>5</v>
      </c>
      <c r="I11" s="6">
        <f>SUM(Table31920[[#This Row],[Основни критеријуми
(Број бодова)]:[Специфични критеријуми
(Број бодова)]])</f>
        <v>25</v>
      </c>
      <c r="J11" s="8">
        <v>45406</v>
      </c>
      <c r="K11" s="8">
        <v>37838</v>
      </c>
      <c r="L11" s="8">
        <v>24594</v>
      </c>
      <c r="M11" s="3"/>
    </row>
    <row r="12" spans="1:13" ht="30">
      <c r="A12" s="43">
        <v>10</v>
      </c>
      <c r="B12" s="43" t="s">
        <v>517</v>
      </c>
      <c r="C12" s="43" t="s">
        <v>518</v>
      </c>
      <c r="D12" s="52" t="s">
        <v>516</v>
      </c>
      <c r="E12" s="43" t="s">
        <v>263</v>
      </c>
      <c r="F12" s="43" t="s">
        <v>290</v>
      </c>
      <c r="G12" s="43">
        <v>1</v>
      </c>
      <c r="H12" s="43">
        <v>10</v>
      </c>
      <c r="I12" s="44">
        <f>SUM(Table31920[[#This Row],[Основни критеријуми
(Број бодова)]:[Специфични критеријуми
(Број бодова)]])</f>
        <v>11</v>
      </c>
      <c r="J12" s="45">
        <v>167875</v>
      </c>
      <c r="K12" s="45">
        <v>169896</v>
      </c>
      <c r="L12" s="45">
        <v>90933</v>
      </c>
      <c r="M12" s="64" t="s">
        <v>551</v>
      </c>
    </row>
    <row r="13" spans="1:13" s="22" customFormat="1" ht="30">
      <c r="A13" s="1">
        <v>11</v>
      </c>
      <c r="B13" s="1" t="s">
        <v>272</v>
      </c>
      <c r="C13" s="1" t="s">
        <v>274</v>
      </c>
      <c r="D13" s="7" t="s">
        <v>273</v>
      </c>
      <c r="E13" s="1" t="s">
        <v>263</v>
      </c>
      <c r="F13" s="1" t="s">
        <v>275</v>
      </c>
      <c r="G13" s="1">
        <v>5</v>
      </c>
      <c r="H13" s="1">
        <v>5</v>
      </c>
      <c r="I13" s="6">
        <f>SUM(Table31920[[#This Row],[Основни критеријуми
(Број бодова)]:[Специфични критеријуми
(Број бодова)]])</f>
        <v>10</v>
      </c>
      <c r="J13" s="8">
        <v>71021</v>
      </c>
      <c r="K13" s="8">
        <v>59184</v>
      </c>
      <c r="L13" s="8">
        <v>38481</v>
      </c>
      <c r="M13" s="3"/>
    </row>
    <row r="14" spans="1:13" ht="30">
      <c r="A14" s="1">
        <v>12</v>
      </c>
      <c r="B14" s="1" t="s">
        <v>355</v>
      </c>
      <c r="C14" s="1" t="s">
        <v>356</v>
      </c>
      <c r="D14" s="7" t="s">
        <v>357</v>
      </c>
      <c r="E14" s="1" t="s">
        <v>354</v>
      </c>
      <c r="F14" s="1" t="s">
        <v>230</v>
      </c>
      <c r="G14" s="1">
        <v>5</v>
      </c>
      <c r="H14" s="1">
        <v>5</v>
      </c>
      <c r="I14" s="6">
        <f>SUM(Table31920[[#This Row],[Основни критеријуми
(Број бодова)]:[Специфични критеријуми
(Број бодова)]])</f>
        <v>10</v>
      </c>
      <c r="J14" s="8">
        <v>75820</v>
      </c>
      <c r="K14" s="8">
        <v>63184</v>
      </c>
      <c r="L14" s="8">
        <v>41069</v>
      </c>
      <c r="M14" s="3"/>
    </row>
    <row r="15" spans="1:13" ht="30">
      <c r="A15" s="1">
        <v>13</v>
      </c>
      <c r="B15" s="1" t="s">
        <v>443</v>
      </c>
      <c r="C15" s="1" t="s">
        <v>445</v>
      </c>
      <c r="D15" s="35" t="s">
        <v>444</v>
      </c>
      <c r="E15" s="1" t="s">
        <v>250</v>
      </c>
      <c r="F15" s="1" t="s">
        <v>255</v>
      </c>
      <c r="G15" s="1">
        <v>5</v>
      </c>
      <c r="H15" s="1">
        <v>5</v>
      </c>
      <c r="I15" s="6">
        <f>SUM(Table31920[[#This Row],[Основни критеријуми
(Број бодова)]:[Специфични критеријуми
(Број бодова)]])</f>
        <v>10</v>
      </c>
      <c r="J15" s="8">
        <v>71179</v>
      </c>
      <c r="K15" s="8">
        <v>59316</v>
      </c>
      <c r="L15" s="8">
        <v>38555</v>
      </c>
      <c r="M15" s="3"/>
    </row>
    <row r="16" spans="1:13" ht="30">
      <c r="A16" s="1">
        <v>14</v>
      </c>
      <c r="B16" s="1" t="s">
        <v>454</v>
      </c>
      <c r="C16" s="1" t="s">
        <v>456</v>
      </c>
      <c r="D16" s="35" t="s">
        <v>455</v>
      </c>
      <c r="E16" s="1" t="s">
        <v>250</v>
      </c>
      <c r="F16" s="1" t="s">
        <v>153</v>
      </c>
      <c r="G16" s="1">
        <v>5</v>
      </c>
      <c r="H16" s="1">
        <v>5</v>
      </c>
      <c r="I16" s="6">
        <f>SUM(Table31920[[#This Row],[Основни критеријуми
(Број бодова)]:[Специфични критеријуми
(Број бодова)]])</f>
        <v>10</v>
      </c>
      <c r="J16" s="8">
        <v>43070</v>
      </c>
      <c r="K16" s="8">
        <v>43070</v>
      </c>
      <c r="L16" s="8">
        <v>27995</v>
      </c>
      <c r="M16" s="3"/>
    </row>
    <row r="17" spans="1:13" ht="30">
      <c r="A17" s="1">
        <v>15</v>
      </c>
      <c r="B17" s="1" t="s">
        <v>457</v>
      </c>
      <c r="C17" s="1" t="s">
        <v>458</v>
      </c>
      <c r="D17" s="35" t="s">
        <v>459</v>
      </c>
      <c r="E17" s="1" t="s">
        <v>250</v>
      </c>
      <c r="F17" s="1" t="s">
        <v>271</v>
      </c>
      <c r="G17" s="1">
        <v>5</v>
      </c>
      <c r="H17" s="1">
        <v>5</v>
      </c>
      <c r="I17" s="6">
        <f>SUM(Table31920[[#This Row],[Основни критеријуми
(Број бодова)]:[Специфични критеријуми
(Број бодова)]])</f>
        <v>10</v>
      </c>
      <c r="J17" s="8">
        <v>45682</v>
      </c>
      <c r="K17" s="8">
        <v>38068</v>
      </c>
      <c r="L17" s="8">
        <v>24744</v>
      </c>
      <c r="M17" s="3"/>
    </row>
    <row r="18" spans="1:13" ht="30">
      <c r="A18" s="43">
        <v>16</v>
      </c>
      <c r="B18" s="43" t="s">
        <v>525</v>
      </c>
      <c r="C18" s="43" t="s">
        <v>527</v>
      </c>
      <c r="D18" s="52" t="s">
        <v>526</v>
      </c>
      <c r="E18" s="43" t="s">
        <v>263</v>
      </c>
      <c r="F18" s="43" t="s">
        <v>188</v>
      </c>
      <c r="G18" s="43">
        <v>5</v>
      </c>
      <c r="H18" s="43">
        <v>5</v>
      </c>
      <c r="I18" s="44">
        <f>SUM(Table31920[[#This Row],[Основни критеријуми
(Број бодова)]:[Специфични критеријуми
(Број бодова)]])</f>
        <v>10</v>
      </c>
      <c r="J18" s="45">
        <v>53600</v>
      </c>
      <c r="K18" s="45">
        <v>46150</v>
      </c>
      <c r="L18" s="45">
        <v>29998</v>
      </c>
      <c r="M18" s="64"/>
    </row>
    <row r="19" spans="1:13" s="24" customFormat="1" ht="30">
      <c r="A19" s="1">
        <v>17</v>
      </c>
      <c r="B19" s="1" t="s">
        <v>240</v>
      </c>
      <c r="C19" s="1" t="s">
        <v>241</v>
      </c>
      <c r="D19" s="7" t="s">
        <v>242</v>
      </c>
      <c r="E19" s="1" t="s">
        <v>217</v>
      </c>
      <c r="F19" s="1" t="s">
        <v>62</v>
      </c>
      <c r="G19" s="1">
        <v>1</v>
      </c>
      <c r="H19" s="1">
        <v>8</v>
      </c>
      <c r="I19" s="6">
        <f>SUM(Table31920[[#This Row],[Основни критеријуми
(Број бодова)]:[Специфични критеријуми
(Број бодова)]])</f>
        <v>9</v>
      </c>
      <c r="J19" s="8">
        <v>45570</v>
      </c>
      <c r="K19" s="8">
        <v>37974</v>
      </c>
      <c r="L19" s="8">
        <v>24683</v>
      </c>
      <c r="M19" s="3"/>
    </row>
    <row r="20" spans="1:13" s="53" customFormat="1" ht="30">
      <c r="A20" s="1">
        <v>18</v>
      </c>
      <c r="B20" s="1" t="s">
        <v>340</v>
      </c>
      <c r="C20" s="1" t="s">
        <v>341</v>
      </c>
      <c r="D20" s="7" t="s">
        <v>342</v>
      </c>
      <c r="E20" s="1" t="s">
        <v>250</v>
      </c>
      <c r="F20" s="1" t="s">
        <v>85</v>
      </c>
      <c r="G20" s="1">
        <v>1</v>
      </c>
      <c r="H20" s="1">
        <v>5</v>
      </c>
      <c r="I20" s="6">
        <f>SUM(Table31920[[#This Row],[Основни критеријуми
(Број бодова)]:[Специфични критеријуми
(Број бодова)]])</f>
        <v>6</v>
      </c>
      <c r="J20" s="8">
        <v>36024</v>
      </c>
      <c r="K20" s="8">
        <v>30019</v>
      </c>
      <c r="L20" s="8">
        <v>19512</v>
      </c>
      <c r="M20" s="3"/>
    </row>
    <row r="21" spans="1:13" ht="30">
      <c r="A21" s="1">
        <v>19</v>
      </c>
      <c r="B21" s="1" t="s">
        <v>265</v>
      </c>
      <c r="C21" s="1" t="s">
        <v>266</v>
      </c>
      <c r="D21" s="7" t="s">
        <v>264</v>
      </c>
      <c r="E21" s="1" t="s">
        <v>263</v>
      </c>
      <c r="F21" s="1" t="s">
        <v>267</v>
      </c>
      <c r="G21" s="1">
        <v>0</v>
      </c>
      <c r="H21" s="1">
        <v>5</v>
      </c>
      <c r="I21" s="6">
        <f>SUM(Table31920[[#This Row],[Основни критеријуми
(Број бодова)]:[Специфични критеријуми
(Број бодова)]])</f>
        <v>5</v>
      </c>
      <c r="J21" s="8">
        <v>44700</v>
      </c>
      <c r="K21" s="8">
        <v>37250</v>
      </c>
      <c r="L21" s="8">
        <v>24213</v>
      </c>
      <c r="M21" s="3"/>
    </row>
    <row r="22" spans="1:13" ht="30">
      <c r="A22" s="1">
        <v>20</v>
      </c>
      <c r="B22" s="1" t="s">
        <v>127</v>
      </c>
      <c r="C22" s="1" t="s">
        <v>130</v>
      </c>
      <c r="D22" s="7" t="s">
        <v>129</v>
      </c>
      <c r="E22" s="3" t="s">
        <v>43</v>
      </c>
      <c r="F22" s="1" t="s">
        <v>128</v>
      </c>
      <c r="G22" s="1">
        <v>20</v>
      </c>
      <c r="H22" s="1">
        <v>8</v>
      </c>
      <c r="I22" s="6">
        <f>SUM(Table31920[[#This Row],[Основни критеријуми
(Број бодова)]:[Специфични критеријуми
(Број бодова)]])</f>
        <v>28</v>
      </c>
      <c r="J22" s="8">
        <v>132085.15</v>
      </c>
      <c r="K22" s="8">
        <v>110070.96</v>
      </c>
      <c r="L22" s="8">
        <v>71546</v>
      </c>
      <c r="M22" s="54" t="s">
        <v>547</v>
      </c>
    </row>
    <row r="23" spans="1:13" ht="30">
      <c r="A23" s="1">
        <v>21</v>
      </c>
      <c r="B23" s="1" t="s">
        <v>189</v>
      </c>
      <c r="C23" s="3" t="s">
        <v>190</v>
      </c>
      <c r="D23" s="7" t="s">
        <v>191</v>
      </c>
      <c r="E23" s="1" t="s">
        <v>142</v>
      </c>
      <c r="F23" s="1" t="s">
        <v>27</v>
      </c>
      <c r="G23" s="1">
        <v>20</v>
      </c>
      <c r="H23" s="1">
        <v>5</v>
      </c>
      <c r="I23" s="6">
        <f>SUM(Table31920[[#This Row],[Основни критеријуми
(Број бодова)]:[Специфични критеријуми
(Број бодова)]])</f>
        <v>25</v>
      </c>
      <c r="J23" s="8">
        <v>243155</v>
      </c>
      <c r="K23" s="8">
        <v>202629</v>
      </c>
      <c r="L23" s="8">
        <v>131708</v>
      </c>
      <c r="M23" s="54" t="s">
        <v>548</v>
      </c>
    </row>
    <row r="24" spans="1:13" ht="30">
      <c r="A24" s="1">
        <v>22</v>
      </c>
      <c r="B24" s="1" t="s">
        <v>218</v>
      </c>
      <c r="C24" s="1" t="s">
        <v>219</v>
      </c>
      <c r="D24" s="7" t="s">
        <v>221</v>
      </c>
      <c r="E24" s="1" t="s">
        <v>217</v>
      </c>
      <c r="F24" s="1" t="s">
        <v>220</v>
      </c>
      <c r="G24" s="1">
        <v>0</v>
      </c>
      <c r="H24" s="1">
        <v>10</v>
      </c>
      <c r="I24" s="6">
        <f>SUM(Table31920[[#This Row],[Основни критеријуми
(Број бодова)]:[Специфични критеријуми
(Број бодова)]])</f>
        <v>10</v>
      </c>
      <c r="J24" s="8">
        <v>140850</v>
      </c>
      <c r="K24" s="8">
        <v>117375</v>
      </c>
      <c r="L24" s="8">
        <v>76293</v>
      </c>
      <c r="M24" s="54" t="s">
        <v>548</v>
      </c>
    </row>
    <row r="25" spans="1:13" ht="45">
      <c r="A25" s="1">
        <v>23</v>
      </c>
      <c r="B25" s="1" t="s">
        <v>300</v>
      </c>
      <c r="C25" s="1" t="s">
        <v>302</v>
      </c>
      <c r="D25" s="7" t="s">
        <v>301</v>
      </c>
      <c r="E25" s="1" t="s">
        <v>263</v>
      </c>
      <c r="F25" s="1" t="s">
        <v>188</v>
      </c>
      <c r="G25" s="1">
        <v>5</v>
      </c>
      <c r="H25" s="1">
        <v>5</v>
      </c>
      <c r="I25" s="6">
        <f>SUM(Table31920[[#This Row],[Основни критеријуми
(Број бодова)]:[Специфични критеријуми
(Број бодова)]])</f>
        <v>10</v>
      </c>
      <c r="J25" s="8">
        <v>91230</v>
      </c>
      <c r="K25" s="8">
        <v>76024</v>
      </c>
      <c r="L25" s="8">
        <v>49416</v>
      </c>
      <c r="M25" s="54" t="s">
        <v>549</v>
      </c>
    </row>
    <row r="26" spans="1:13" ht="30">
      <c r="A26" s="1">
        <v>24</v>
      </c>
      <c r="B26" s="1" t="s">
        <v>311</v>
      </c>
      <c r="C26" s="1" t="s">
        <v>313</v>
      </c>
      <c r="D26" s="7" t="s">
        <v>312</v>
      </c>
      <c r="E26" s="1" t="s">
        <v>250</v>
      </c>
      <c r="F26" s="1" t="s">
        <v>38</v>
      </c>
      <c r="G26" s="1">
        <v>1</v>
      </c>
      <c r="H26" s="1">
        <v>5</v>
      </c>
      <c r="I26" s="6">
        <f>SUM(Table31920[[#This Row],[Основни критеријуми
(Број бодова)]:[Специфични критеријуми
(Број бодова)]])</f>
        <v>6</v>
      </c>
      <c r="J26" s="8">
        <v>40169</v>
      </c>
      <c r="K26" s="8">
        <v>33474</v>
      </c>
      <c r="L26" s="8">
        <v>21759</v>
      </c>
      <c r="M26" s="54" t="s">
        <v>550</v>
      </c>
    </row>
    <row r="27" spans="1:13">
      <c r="A27" s="65"/>
      <c r="B27" s="65"/>
      <c r="C27" s="65"/>
      <c r="D27" s="65"/>
      <c r="E27" s="65"/>
      <c r="F27" s="65"/>
      <c r="G27" s="65"/>
      <c r="H27" s="65"/>
      <c r="I27" s="66" t="s">
        <v>563</v>
      </c>
      <c r="J27" s="67">
        <f>SUM(J3:J26)</f>
        <v>2157516.15</v>
      </c>
      <c r="K27" s="67">
        <f>SUM(K3:K26)</f>
        <v>1836617.96</v>
      </c>
      <c r="L27" s="67">
        <f>SUM(L3:L26)</f>
        <v>1174309</v>
      </c>
      <c r="M27" s="68"/>
    </row>
  </sheetData>
  <mergeCells count="1">
    <mergeCell ref="A1:E1"/>
  </mergeCells>
  <pageMargins left="0.7" right="0.7" top="0.5" bottom="0.5" header="0.3" footer="0.3"/>
  <pageSetup paperSize="9" orientation="landscape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>
  <dimension ref="A1:O18"/>
  <sheetViews>
    <sheetView workbookViewId="0">
      <selection activeCell="C2" sqref="C2:D2"/>
    </sheetView>
  </sheetViews>
  <sheetFormatPr defaultRowHeight="15"/>
  <cols>
    <col min="1" max="1" width="6.42578125" customWidth="1"/>
    <col min="2" max="2" width="20.5703125" customWidth="1"/>
    <col min="3" max="3" width="14.28515625" customWidth="1"/>
    <col min="4" max="4" width="14" customWidth="1"/>
    <col min="5" max="5" width="37.140625" customWidth="1"/>
    <col min="6" max="6" width="14.42578125" customWidth="1"/>
    <col min="7" max="7" width="15.28515625" customWidth="1"/>
    <col min="8" max="8" width="13" customWidth="1"/>
    <col min="9" max="9" width="14" customWidth="1"/>
    <col min="10" max="10" width="14.7109375" customWidth="1"/>
    <col min="11" max="11" width="10.140625" customWidth="1"/>
    <col min="12" max="12" width="13.85546875" customWidth="1"/>
    <col min="13" max="13" width="15.5703125" customWidth="1"/>
    <col min="14" max="14" width="14" customWidth="1"/>
    <col min="15" max="15" width="28.7109375" customWidth="1"/>
  </cols>
  <sheetData>
    <row r="1" spans="1:15" ht="54.75" customHeight="1">
      <c r="A1" s="72" t="s">
        <v>19</v>
      </c>
      <c r="B1" s="72"/>
      <c r="C1" s="72"/>
      <c r="D1" s="72"/>
      <c r="E1" s="72"/>
      <c r="F1" s="72"/>
      <c r="G1" s="72"/>
      <c r="H1" s="57"/>
      <c r="I1" s="57"/>
      <c r="J1" s="57"/>
      <c r="K1" s="57"/>
      <c r="L1" s="57"/>
      <c r="M1" s="57"/>
      <c r="N1" s="57"/>
      <c r="O1" s="57"/>
    </row>
    <row r="2" spans="1:15" s="62" customFormat="1" ht="49.5" customHeight="1">
      <c r="A2" s="59" t="s">
        <v>0</v>
      </c>
      <c r="B2" s="3" t="s">
        <v>1</v>
      </c>
      <c r="C2" s="3" t="s">
        <v>12</v>
      </c>
      <c r="D2" s="3" t="s">
        <v>4</v>
      </c>
      <c r="E2" s="3" t="s">
        <v>5</v>
      </c>
      <c r="F2" s="3" t="s">
        <v>23</v>
      </c>
      <c r="G2" s="3" t="s">
        <v>6</v>
      </c>
      <c r="H2" s="3" t="s">
        <v>7</v>
      </c>
      <c r="I2" s="3" t="s">
        <v>8</v>
      </c>
      <c r="J2" s="3" t="s">
        <v>11</v>
      </c>
      <c r="K2" s="3" t="s">
        <v>20</v>
      </c>
      <c r="L2" s="3" t="s">
        <v>9</v>
      </c>
      <c r="M2" s="3" t="s">
        <v>10</v>
      </c>
    </row>
    <row r="3" spans="1:15" ht="30">
      <c r="A3" s="47">
        <v>1</v>
      </c>
      <c r="B3" s="47" t="s">
        <v>528</v>
      </c>
      <c r="C3" s="47" t="s">
        <v>531</v>
      </c>
      <c r="D3" s="48" t="s">
        <v>529</v>
      </c>
      <c r="E3" s="47" t="s">
        <v>530</v>
      </c>
      <c r="F3" s="47" t="s">
        <v>85</v>
      </c>
      <c r="G3" s="47">
        <v>40</v>
      </c>
      <c r="H3" s="47">
        <v>10</v>
      </c>
      <c r="I3" s="49">
        <f>SUM(Table3[[#This Row],[Основни критеријуми
(Број бодова)]:[Специфични критеријуми
(Број бодова)]])</f>
        <v>50</v>
      </c>
      <c r="J3" s="50">
        <v>95580</v>
      </c>
      <c r="K3" s="50">
        <v>79650</v>
      </c>
      <c r="L3" s="50">
        <v>51773</v>
      </c>
      <c r="M3" s="47"/>
    </row>
    <row r="4" spans="1:15" ht="30">
      <c r="A4" s="1">
        <v>2</v>
      </c>
      <c r="B4" s="1" t="s">
        <v>440</v>
      </c>
      <c r="C4" s="1" t="s">
        <v>442</v>
      </c>
      <c r="D4" s="7" t="s">
        <v>441</v>
      </c>
      <c r="E4" s="1" t="s">
        <v>238</v>
      </c>
      <c r="F4" s="1" t="s">
        <v>188</v>
      </c>
      <c r="G4" s="1">
        <v>20</v>
      </c>
      <c r="H4" s="1">
        <v>10</v>
      </c>
      <c r="I4" s="6">
        <f>SUM(Table3[[#This Row],[Основни критеријуми
(Број бодова)]:[Специфични критеријуми
(Број бодова)]])</f>
        <v>30</v>
      </c>
      <c r="J4" s="8">
        <v>22600</v>
      </c>
      <c r="K4" s="8">
        <v>18833</v>
      </c>
      <c r="L4" s="8">
        <v>12241</v>
      </c>
      <c r="M4" s="1"/>
    </row>
    <row r="5" spans="1:15" ht="30">
      <c r="A5" s="1">
        <v>3</v>
      </c>
      <c r="B5" s="1" t="s">
        <v>235</v>
      </c>
      <c r="C5" s="1" t="s">
        <v>236</v>
      </c>
      <c r="D5" s="7" t="s">
        <v>237</v>
      </c>
      <c r="E5" s="1" t="s">
        <v>238</v>
      </c>
      <c r="F5" s="1" t="s">
        <v>239</v>
      </c>
      <c r="G5" s="1">
        <v>5</v>
      </c>
      <c r="H5" s="1">
        <v>10</v>
      </c>
      <c r="I5" s="6">
        <f>SUM(Table3[[#This Row],[Основни критеријуми
(Број бодова)]:[Специфични критеријуми
(Број бодова)]])</f>
        <v>15</v>
      </c>
      <c r="J5" s="8">
        <v>53100</v>
      </c>
      <c r="K5" s="8">
        <v>53100</v>
      </c>
      <c r="L5" s="8">
        <v>34515</v>
      </c>
      <c r="M5" s="1"/>
    </row>
    <row r="6" spans="1:15" ht="30">
      <c r="A6" s="1">
        <v>4</v>
      </c>
      <c r="B6" s="1" t="s">
        <v>292</v>
      </c>
      <c r="C6" s="1" t="s">
        <v>295</v>
      </c>
      <c r="D6" s="7" t="s">
        <v>293</v>
      </c>
      <c r="E6" s="1" t="s">
        <v>294</v>
      </c>
      <c r="F6" s="1" t="s">
        <v>271</v>
      </c>
      <c r="G6" s="1">
        <v>5</v>
      </c>
      <c r="H6" s="1">
        <v>10</v>
      </c>
      <c r="I6" s="6">
        <f>SUM(Table3[[#This Row],[Основни критеријуми
(Број бодова)]:[Специфични критеријуми
(Број бодова)]])</f>
        <v>15</v>
      </c>
      <c r="J6" s="8">
        <v>41650</v>
      </c>
      <c r="K6" s="8">
        <v>41650</v>
      </c>
      <c r="L6" s="8">
        <v>27073</v>
      </c>
      <c r="M6" s="1"/>
    </row>
    <row r="7" spans="1:15" ht="30">
      <c r="A7" s="1">
        <v>5</v>
      </c>
      <c r="B7" s="1" t="s">
        <v>520</v>
      </c>
      <c r="C7" s="1" t="s">
        <v>521</v>
      </c>
      <c r="D7" s="7" t="s">
        <v>519</v>
      </c>
      <c r="E7" s="1" t="s">
        <v>238</v>
      </c>
      <c r="F7" s="1" t="s">
        <v>209</v>
      </c>
      <c r="G7" s="1">
        <v>5</v>
      </c>
      <c r="H7" s="1">
        <v>10</v>
      </c>
      <c r="I7" s="6">
        <f>SUM(Table3[[#This Row],[Основни критеријуми
(Број бодова)]:[Специфични критеријуми
(Број бодова)]])</f>
        <v>15</v>
      </c>
      <c r="J7" s="8">
        <v>53100</v>
      </c>
      <c r="K7" s="8">
        <v>53100</v>
      </c>
      <c r="L7" s="8">
        <v>34515</v>
      </c>
      <c r="M7" s="1"/>
    </row>
    <row r="8" spans="1:15" ht="30">
      <c r="A8" s="1">
        <v>6</v>
      </c>
      <c r="B8" s="1" t="s">
        <v>523</v>
      </c>
      <c r="C8" s="1" t="s">
        <v>524</v>
      </c>
      <c r="D8" s="7" t="s">
        <v>522</v>
      </c>
      <c r="E8" s="1" t="s">
        <v>238</v>
      </c>
      <c r="F8" s="1" t="s">
        <v>38</v>
      </c>
      <c r="G8" s="1">
        <v>5</v>
      </c>
      <c r="H8" s="1">
        <v>10</v>
      </c>
      <c r="I8" s="6">
        <f>SUM(Table3[[#This Row],[Основни критеријуми
(Број бодова)]:[Специфични критеријуми
(Број бодова)]])</f>
        <v>15</v>
      </c>
      <c r="J8" s="9">
        <v>46000</v>
      </c>
      <c r="K8" s="9">
        <v>46000</v>
      </c>
      <c r="L8" s="8">
        <v>29900</v>
      </c>
      <c r="M8" s="1"/>
    </row>
    <row r="9" spans="1:15" ht="30">
      <c r="A9" s="1">
        <v>7</v>
      </c>
      <c r="B9" s="1" t="s">
        <v>335</v>
      </c>
      <c r="C9" s="1" t="s">
        <v>337</v>
      </c>
      <c r="D9" s="7" t="s">
        <v>336</v>
      </c>
      <c r="E9" s="1" t="s">
        <v>338</v>
      </c>
      <c r="F9" s="1" t="s">
        <v>339</v>
      </c>
      <c r="G9" s="1">
        <v>1</v>
      </c>
      <c r="H9" s="1">
        <v>10</v>
      </c>
      <c r="I9" s="6">
        <f>SUM(Table3[[#This Row],[Основни критеријуми
(Број бодова)]:[Специфични критеријуми
(Број бодова)]])</f>
        <v>11</v>
      </c>
      <c r="J9" s="8">
        <v>31000</v>
      </c>
      <c r="K9" s="8">
        <v>31000</v>
      </c>
      <c r="L9" s="8">
        <v>20150</v>
      </c>
      <c r="M9" s="1"/>
    </row>
    <row r="10" spans="1:15" ht="30">
      <c r="A10" s="1">
        <v>8</v>
      </c>
      <c r="B10" s="1" t="s">
        <v>398</v>
      </c>
      <c r="C10" s="1" t="s">
        <v>399</v>
      </c>
      <c r="D10" s="7" t="s">
        <v>397</v>
      </c>
      <c r="E10" s="1" t="s">
        <v>338</v>
      </c>
      <c r="F10" s="1" t="s">
        <v>188</v>
      </c>
      <c r="G10" s="1">
        <v>1</v>
      </c>
      <c r="H10" s="1">
        <v>10</v>
      </c>
      <c r="I10" s="6">
        <f>SUM(Table3[[#This Row],[Основни критеријуми
(Број бодова)]:[Специфични критеријуми
(Број бодова)]])</f>
        <v>11</v>
      </c>
      <c r="J10" s="8">
        <v>160000</v>
      </c>
      <c r="K10" s="8">
        <v>160000</v>
      </c>
      <c r="L10" s="8">
        <v>104000</v>
      </c>
      <c r="M10" s="1"/>
    </row>
    <row r="11" spans="1:15" s="51" customFormat="1" ht="30">
      <c r="A11" s="1">
        <v>9</v>
      </c>
      <c r="B11" s="1" t="s">
        <v>244</v>
      </c>
      <c r="C11" s="4" t="s">
        <v>245</v>
      </c>
      <c r="D11" s="7" t="s">
        <v>246</v>
      </c>
      <c r="E11" s="1" t="s">
        <v>243</v>
      </c>
      <c r="F11" s="1" t="s">
        <v>209</v>
      </c>
      <c r="G11" s="1">
        <v>5</v>
      </c>
      <c r="H11" s="1">
        <v>5</v>
      </c>
      <c r="I11" s="6">
        <f>SUM(Table3[[#This Row],[Основни критеријуми
(Број бодова)]:[Специфични критеријуми
(Број бодова)]])</f>
        <v>10</v>
      </c>
      <c r="J11" s="8">
        <v>80400</v>
      </c>
      <c r="K11" s="8">
        <v>67000</v>
      </c>
      <c r="L11" s="8">
        <v>43550</v>
      </c>
      <c r="M11" s="1"/>
    </row>
    <row r="12" spans="1:15" ht="30">
      <c r="A12" s="1">
        <v>10</v>
      </c>
      <c r="B12" s="1" t="s">
        <v>532</v>
      </c>
      <c r="C12" s="1" t="s">
        <v>534</v>
      </c>
      <c r="D12" s="10" t="s">
        <v>533</v>
      </c>
      <c r="E12" s="1" t="s">
        <v>530</v>
      </c>
      <c r="F12" s="1" t="s">
        <v>77</v>
      </c>
      <c r="G12" s="1">
        <v>0</v>
      </c>
      <c r="H12" s="1">
        <v>10</v>
      </c>
      <c r="I12" s="6">
        <f>SUM(Table3[[#This Row],[Основни критеријуми
(Број бодова)]:[Специфични критеријуми
(Број бодова)]])</f>
        <v>10</v>
      </c>
      <c r="J12" s="8">
        <v>94962</v>
      </c>
      <c r="K12" s="8">
        <v>79135</v>
      </c>
      <c r="L12" s="8">
        <v>51438</v>
      </c>
      <c r="M12" s="1"/>
    </row>
    <row r="13" spans="1:15">
      <c r="J13" s="73" t="s">
        <v>562</v>
      </c>
      <c r="K13" s="73"/>
      <c r="L13">
        <f>SUM(Table3[Укупан износ инвестиције
Са ПДВ-ом])</f>
        <v>678392</v>
      </c>
      <c r="M13">
        <f>SUM(Table3[Вредност инвестиције без ПДВ-а])</f>
        <v>629468</v>
      </c>
      <c r="N13">
        <f>SUM(Table3[Износ средстава за исплату])</f>
        <v>409155</v>
      </c>
    </row>
    <row r="17" ht="18" customHeight="1"/>
    <row r="18" ht="16.5" customHeight="1"/>
  </sheetData>
  <mergeCells count="2">
    <mergeCell ref="A1:G1"/>
    <mergeCell ref="J13:K13"/>
  </mergeCells>
  <pageMargins left="0.7" right="0.7" top="0.25" bottom="0.25" header="0.3" footer="0.3"/>
  <pageSetup paperSize="9" orientation="landscape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>
  <dimension ref="A1:O80"/>
  <sheetViews>
    <sheetView workbookViewId="0">
      <selection sqref="A1:O1"/>
    </sheetView>
  </sheetViews>
  <sheetFormatPr defaultRowHeight="15"/>
  <cols>
    <col min="1" max="1" width="14.28515625" customWidth="1"/>
    <col min="2" max="2" width="19.28515625" customWidth="1"/>
    <col min="3" max="3" width="13.85546875" customWidth="1"/>
    <col min="4" max="4" width="14" customWidth="1"/>
    <col min="5" max="5" width="33.42578125" customWidth="1"/>
    <col min="6" max="6" width="18.5703125" customWidth="1"/>
    <col min="7" max="7" width="19.140625" customWidth="1"/>
    <col min="8" max="8" width="16.42578125" customWidth="1"/>
    <col min="9" max="9" width="16.85546875" customWidth="1"/>
    <col min="10" max="10" width="25.140625" customWidth="1"/>
    <col min="11" max="11" width="25.28515625" customWidth="1"/>
    <col min="12" max="13" width="24.28515625" customWidth="1"/>
    <col min="14" max="14" width="26.140625" customWidth="1"/>
    <col min="15" max="15" width="40.28515625" customWidth="1"/>
  </cols>
  <sheetData>
    <row r="1" spans="1:15" ht="99.75" customHeight="1">
      <c r="A1" s="70" t="s">
        <v>22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49.5" customHeight="1">
      <c r="A2" s="2" t="s">
        <v>0</v>
      </c>
      <c r="B2" s="3" t="s">
        <v>1</v>
      </c>
      <c r="C2" s="1" t="s">
        <v>2</v>
      </c>
      <c r="D2" s="1" t="s">
        <v>3</v>
      </c>
      <c r="E2" s="1" t="s">
        <v>12</v>
      </c>
      <c r="F2" s="1" t="s">
        <v>4</v>
      </c>
      <c r="G2" s="3" t="s">
        <v>5</v>
      </c>
      <c r="H2" s="3" t="s">
        <v>21</v>
      </c>
      <c r="I2" s="3" t="s">
        <v>6</v>
      </c>
      <c r="J2" s="3" t="s">
        <v>7</v>
      </c>
      <c r="K2" s="1" t="s">
        <v>8</v>
      </c>
      <c r="L2" s="3" t="s">
        <v>11</v>
      </c>
      <c r="M2" s="3" t="s">
        <v>20</v>
      </c>
      <c r="N2" s="1" t="s">
        <v>9</v>
      </c>
      <c r="O2" s="1" t="s">
        <v>10</v>
      </c>
    </row>
    <row r="3" spans="1:15">
      <c r="A3" s="1"/>
      <c r="B3" s="1"/>
      <c r="C3" s="4"/>
      <c r="D3" s="1"/>
      <c r="E3" s="1"/>
      <c r="F3" s="4"/>
      <c r="G3" s="1"/>
      <c r="H3" s="1"/>
      <c r="I3" s="1">
        <v>20</v>
      </c>
      <c r="J3" s="1">
        <v>20</v>
      </c>
      <c r="K3" s="6">
        <f>SUM(Table319[[#This Row],[Основни критеријуми
(Број бодова)]:[Специфични критеријуми
(Број бодова)]])</f>
        <v>40</v>
      </c>
      <c r="L3" s="1"/>
      <c r="M3" s="1"/>
      <c r="N3" s="1"/>
      <c r="O3" s="1"/>
    </row>
    <row r="4" spans="1:15">
      <c r="A4" s="1"/>
      <c r="B4" s="1"/>
      <c r="C4" s="5"/>
      <c r="D4" s="4"/>
      <c r="E4" s="4"/>
      <c r="F4" s="1"/>
      <c r="G4" s="1"/>
      <c r="H4" s="1"/>
      <c r="I4" s="1"/>
      <c r="J4" s="1"/>
      <c r="K4" s="6">
        <f>SUM(Table319[[#This Row],[Основни критеријуми
(Број бодова)]:[Специфични критеријуми
(Број бодова)]])</f>
        <v>0</v>
      </c>
      <c r="L4" s="1"/>
      <c r="M4" s="1"/>
      <c r="N4" s="1"/>
      <c r="O4" s="1"/>
    </row>
    <row r="5" spans="1:15">
      <c r="A5" s="1"/>
      <c r="B5" s="1"/>
      <c r="C5" s="5"/>
      <c r="D5" s="1"/>
      <c r="E5" s="1"/>
      <c r="F5" s="1"/>
      <c r="G5" s="1"/>
      <c r="H5" s="1"/>
      <c r="I5" s="1"/>
      <c r="J5" s="1"/>
      <c r="K5" s="6">
        <f>SUM(Table319[[#This Row],[Основни критеријуми
(Број бодова)]:[Специфични критеријуми
(Број бодова)]])</f>
        <v>0</v>
      </c>
      <c r="L5" s="1"/>
      <c r="M5" s="1"/>
      <c r="N5" s="1"/>
      <c r="O5" s="1"/>
    </row>
    <row r="6" spans="1:15">
      <c r="A6" s="1"/>
      <c r="B6" s="1"/>
      <c r="C6" s="5"/>
      <c r="D6" s="1"/>
      <c r="E6" s="1"/>
      <c r="F6" s="1"/>
      <c r="G6" s="1"/>
      <c r="H6" s="1"/>
      <c r="I6" s="1"/>
      <c r="J6" s="1"/>
      <c r="K6" s="6">
        <f>SUM(Table319[[#This Row],[Основни критеријуми
(Број бодова)]:[Специфични критеријуми
(Број бодова)]])</f>
        <v>0</v>
      </c>
      <c r="L6" s="1"/>
      <c r="M6" s="1"/>
      <c r="N6" s="1"/>
      <c r="O6" s="1"/>
    </row>
    <row r="7" spans="1:15">
      <c r="A7" s="1"/>
      <c r="B7" s="1"/>
      <c r="C7" s="5"/>
      <c r="D7" s="1"/>
      <c r="E7" s="1"/>
      <c r="F7" s="1"/>
      <c r="G7" s="1"/>
      <c r="H7" s="1"/>
      <c r="I7" s="1"/>
      <c r="J7" s="1"/>
      <c r="K7" s="6">
        <f>SUM(Table319[[#This Row],[Основни критеријуми
(Број бодова)]:[Специфични критеријуми
(Број бодова)]])</f>
        <v>0</v>
      </c>
      <c r="L7" s="1"/>
      <c r="M7" s="1"/>
      <c r="N7" s="1"/>
      <c r="O7" s="1"/>
    </row>
    <row r="8" spans="1:15">
      <c r="A8" s="1"/>
      <c r="B8" s="1"/>
      <c r="C8" s="5"/>
      <c r="D8" s="1"/>
      <c r="E8" s="1"/>
      <c r="F8" s="1"/>
      <c r="G8" s="1"/>
      <c r="H8" s="1"/>
      <c r="I8" s="1"/>
      <c r="J8" s="1"/>
      <c r="K8" s="6">
        <f>SUM(Table319[[#This Row],[Основни критеријуми
(Број бодова)]:[Специфични критеријуми
(Број бодова)]])</f>
        <v>0</v>
      </c>
      <c r="L8" s="1"/>
      <c r="M8" s="1"/>
      <c r="N8" s="1"/>
      <c r="O8" s="1"/>
    </row>
    <row r="9" spans="1:15">
      <c r="A9" s="1"/>
      <c r="B9" s="1"/>
      <c r="C9" s="5"/>
      <c r="D9" s="1"/>
      <c r="E9" s="1"/>
      <c r="F9" s="1"/>
      <c r="G9" s="1"/>
      <c r="H9" s="1"/>
      <c r="I9" s="1"/>
      <c r="J9" s="1"/>
      <c r="K9" s="6">
        <f>SUM(Table319[[#This Row],[Основни критеријуми
(Број бодова)]:[Специфични критеријуми
(Број бодова)]])</f>
        <v>0</v>
      </c>
      <c r="L9" s="1"/>
      <c r="M9" s="1"/>
      <c r="N9" s="1"/>
      <c r="O9" s="1"/>
    </row>
    <row r="10" spans="1:15">
      <c r="A10" s="1"/>
      <c r="B10" s="1"/>
      <c r="C10" s="5"/>
      <c r="D10" s="1"/>
      <c r="E10" s="1"/>
      <c r="F10" s="1"/>
      <c r="G10" s="1"/>
      <c r="H10" s="1"/>
      <c r="I10" s="1"/>
      <c r="J10" s="1"/>
      <c r="K10" s="6">
        <f>SUM(Table319[[#This Row],[Основни критеријуми
(Број бодова)]:[Специфични критеријуми
(Број бодова)]])</f>
        <v>0</v>
      </c>
      <c r="L10" s="1"/>
      <c r="M10" s="1"/>
      <c r="N10" s="1"/>
      <c r="O10" s="1"/>
    </row>
    <row r="11" spans="1:15">
      <c r="A11" s="1"/>
      <c r="B11" s="1"/>
      <c r="C11" s="5"/>
      <c r="D11" s="1"/>
      <c r="E11" s="1"/>
      <c r="F11" s="1"/>
      <c r="G11" s="1"/>
      <c r="H11" s="1"/>
      <c r="I11" s="1"/>
      <c r="J11" s="1"/>
      <c r="K11" s="6">
        <f>SUM(Table319[[#This Row],[Основни критеријуми
(Број бодова)]:[Специфични критеријуми
(Број бодова)]])</f>
        <v>0</v>
      </c>
      <c r="L11" s="1"/>
      <c r="M11" s="1"/>
      <c r="N11" s="1"/>
      <c r="O11" s="1"/>
    </row>
    <row r="12" spans="1:15">
      <c r="A12" s="1"/>
      <c r="B12" s="1"/>
      <c r="C12" s="5"/>
      <c r="D12" s="1"/>
      <c r="E12" s="1"/>
      <c r="F12" s="1"/>
      <c r="G12" s="1"/>
      <c r="H12" s="1"/>
      <c r="I12" s="1"/>
      <c r="J12" s="1"/>
      <c r="K12" s="6">
        <f>SUM(Table319[[#This Row],[Основни критеријуми
(Број бодова)]:[Специфични критеријуми
(Број бодова)]])</f>
        <v>0</v>
      </c>
      <c r="L12" s="1"/>
      <c r="M12" s="1"/>
      <c r="N12" s="1"/>
      <c r="O12" s="1"/>
    </row>
    <row r="13" spans="1:15">
      <c r="A13" s="1"/>
      <c r="B13" s="1"/>
      <c r="C13" s="5"/>
      <c r="D13" s="1"/>
      <c r="E13" s="1"/>
      <c r="F13" s="1"/>
      <c r="G13" s="1"/>
      <c r="H13" s="1"/>
      <c r="I13" s="1"/>
      <c r="J13" s="1"/>
      <c r="K13" s="6">
        <f>SUM(Table319[[#This Row],[Основни критеријуми
(Број бодова)]:[Специфични критеријуми
(Број бодова)]])</f>
        <v>0</v>
      </c>
      <c r="L13" s="1"/>
      <c r="M13" s="1"/>
      <c r="N13" s="1"/>
      <c r="O13" s="1"/>
    </row>
    <row r="14" spans="1:15">
      <c r="A14" s="1"/>
      <c r="B14" s="1"/>
      <c r="C14" s="5"/>
      <c r="D14" s="1"/>
      <c r="E14" s="1"/>
      <c r="F14" s="1"/>
      <c r="G14" s="1"/>
      <c r="H14" s="1"/>
      <c r="I14" s="1"/>
      <c r="J14" s="1"/>
      <c r="K14" s="6">
        <f>SUM(Table319[[#This Row],[Основни критеријуми
(Број бодова)]:[Специфични критеријуми
(Број бодова)]])</f>
        <v>0</v>
      </c>
      <c r="L14" s="1"/>
      <c r="M14" s="1"/>
      <c r="N14" s="1"/>
      <c r="O14" s="1"/>
    </row>
    <row r="15" spans="1:15">
      <c r="A15" s="1"/>
      <c r="B15" s="1"/>
      <c r="C15" s="5"/>
      <c r="D15" s="1"/>
      <c r="E15" s="1"/>
      <c r="F15" s="1"/>
      <c r="G15" s="1"/>
      <c r="H15" s="1"/>
      <c r="I15" s="1"/>
      <c r="J15" s="1"/>
      <c r="K15" s="6">
        <f>SUM(Table319[[#This Row],[Основни критеријуми
(Број бодова)]:[Специфични критеријуми
(Број бодова)]])</f>
        <v>0</v>
      </c>
      <c r="L15" s="1"/>
      <c r="M15" s="1"/>
      <c r="N15" s="1"/>
      <c r="O15" s="1"/>
    </row>
    <row r="16" spans="1:15">
      <c r="A16" s="1"/>
      <c r="B16" s="1"/>
      <c r="C16" s="5"/>
      <c r="D16" s="1"/>
      <c r="E16" s="1"/>
      <c r="F16" s="1"/>
      <c r="G16" s="1"/>
      <c r="H16" s="1"/>
      <c r="I16" s="1"/>
      <c r="J16" s="1"/>
      <c r="K16" s="6">
        <f>SUM(Table319[[#This Row],[Основни критеријуми
(Број бодова)]:[Специфични критеријуми
(Број бодова)]])</f>
        <v>0</v>
      </c>
      <c r="L16" s="1"/>
      <c r="M16" s="1"/>
      <c r="N16" s="1"/>
      <c r="O16" s="1"/>
    </row>
    <row r="17" spans="1:15">
      <c r="A17" s="1"/>
      <c r="B17" s="1"/>
      <c r="C17" s="5"/>
      <c r="D17" s="1"/>
      <c r="E17" s="1"/>
      <c r="F17" s="1"/>
      <c r="G17" s="1"/>
      <c r="H17" s="1"/>
      <c r="I17" s="1"/>
      <c r="J17" s="1"/>
      <c r="K17" s="6">
        <f>SUM(Table319[[#This Row],[Основни критеријуми
(Број бодова)]:[Специфични критеријуми
(Број бодова)]])</f>
        <v>0</v>
      </c>
      <c r="L17" s="1"/>
      <c r="M17" s="1"/>
      <c r="N17" s="1"/>
      <c r="O17" s="1"/>
    </row>
    <row r="18" spans="1:15">
      <c r="A18" s="1"/>
      <c r="B18" s="1"/>
      <c r="C18" s="5"/>
      <c r="D18" s="1"/>
      <c r="E18" s="1"/>
      <c r="F18" s="1"/>
      <c r="G18" s="1"/>
      <c r="H18" s="1"/>
      <c r="I18" s="1"/>
      <c r="J18" s="1"/>
      <c r="K18" s="6">
        <f>SUM(Table319[[#This Row],[Основни критеријуми
(Број бодова)]:[Специфични критеријуми
(Број бодова)]])</f>
        <v>0</v>
      </c>
      <c r="L18" s="1"/>
      <c r="M18" s="1"/>
      <c r="N18" s="1"/>
      <c r="O18" s="1"/>
    </row>
    <row r="19" spans="1:15">
      <c r="A19" s="1"/>
      <c r="B19" s="1"/>
      <c r="C19" s="5"/>
      <c r="D19" s="1"/>
      <c r="E19" s="1"/>
      <c r="F19" s="1"/>
      <c r="G19" s="1"/>
      <c r="H19" s="1"/>
      <c r="I19" s="1"/>
      <c r="J19" s="1"/>
      <c r="K19" s="6">
        <f>SUM(Table319[[#This Row],[Основни критеријуми
(Број бодова)]:[Специфични критеријуми
(Број бодова)]])</f>
        <v>0</v>
      </c>
      <c r="L19" s="1"/>
      <c r="M19" s="1"/>
      <c r="N19" s="1"/>
      <c r="O19" s="1"/>
    </row>
    <row r="20" spans="1:15">
      <c r="A20" s="1"/>
      <c r="B20" s="1"/>
      <c r="C20" s="5"/>
      <c r="D20" s="1"/>
      <c r="E20" s="1"/>
      <c r="F20" s="1"/>
      <c r="G20" s="1"/>
      <c r="H20" s="1"/>
      <c r="I20" s="1"/>
      <c r="J20" s="1"/>
      <c r="K20" s="6">
        <f>SUM(Table319[[#This Row],[Основни критеријуми
(Број бодова)]:[Специфични критеријуми
(Број бодова)]])</f>
        <v>0</v>
      </c>
      <c r="L20" s="1"/>
      <c r="M20" s="1"/>
      <c r="N20" s="1"/>
      <c r="O20" s="1"/>
    </row>
    <row r="21" spans="1:15">
      <c r="A21" s="1"/>
      <c r="B21" s="1"/>
      <c r="C21" s="5"/>
      <c r="D21" s="1"/>
      <c r="E21" s="1"/>
      <c r="F21" s="1"/>
      <c r="G21" s="1"/>
      <c r="H21" s="1"/>
      <c r="I21" s="1"/>
      <c r="J21" s="1"/>
      <c r="K21" s="6">
        <f>SUM(Table319[[#This Row],[Основни критеријуми
(Број бодова)]:[Специфични критеријуми
(Број бодова)]])</f>
        <v>0</v>
      </c>
      <c r="L21" s="1"/>
      <c r="M21" s="1"/>
      <c r="N21" s="1"/>
      <c r="O21" s="1"/>
    </row>
    <row r="22" spans="1:15">
      <c r="A22" s="1"/>
      <c r="B22" s="1"/>
      <c r="C22" s="5"/>
      <c r="D22" s="1"/>
      <c r="E22" s="1"/>
      <c r="F22" s="1"/>
      <c r="G22" s="1"/>
      <c r="H22" s="1"/>
      <c r="I22" s="1"/>
      <c r="J22" s="1"/>
      <c r="K22" s="6">
        <f>SUM(Table319[[#This Row],[Основни критеријуми
(Број бодова)]:[Специфични критеријуми
(Број бодова)]])</f>
        <v>0</v>
      </c>
      <c r="L22" s="1"/>
      <c r="M22" s="1"/>
      <c r="N22" s="1"/>
      <c r="O22" s="1"/>
    </row>
    <row r="23" spans="1:15">
      <c r="A23" s="1"/>
      <c r="B23" s="1"/>
      <c r="C23" s="5"/>
      <c r="D23" s="1"/>
      <c r="E23" s="1"/>
      <c r="F23" s="1"/>
      <c r="G23" s="1"/>
      <c r="H23" s="1"/>
      <c r="I23" s="1"/>
      <c r="J23" s="1"/>
      <c r="K23" s="6">
        <f>SUM(Table319[[#This Row],[Основни критеријуми
(Број бодова)]:[Специфични критеријуми
(Број бодова)]])</f>
        <v>0</v>
      </c>
      <c r="L23" s="1"/>
      <c r="M23" s="1"/>
      <c r="N23" s="1"/>
      <c r="O23" s="1"/>
    </row>
    <row r="24" spans="1:15">
      <c r="A24" s="1"/>
      <c r="B24" s="1"/>
      <c r="C24" s="5"/>
      <c r="D24" s="1"/>
      <c r="E24" s="1"/>
      <c r="F24" s="1"/>
      <c r="G24" s="1"/>
      <c r="H24" s="1"/>
      <c r="I24" s="1"/>
      <c r="J24" s="1"/>
      <c r="K24" s="6">
        <f>SUM(Table319[[#This Row],[Основни критеријуми
(Број бодова)]:[Специфични критеријуми
(Број бодова)]])</f>
        <v>0</v>
      </c>
      <c r="L24" s="1"/>
      <c r="M24" s="1"/>
      <c r="N24" s="1"/>
      <c r="O24" s="1"/>
    </row>
    <row r="25" spans="1:15">
      <c r="A25" s="1"/>
      <c r="B25" s="1"/>
      <c r="C25" s="5"/>
      <c r="D25" s="1"/>
      <c r="E25" s="1"/>
      <c r="F25" s="1"/>
      <c r="G25" s="1"/>
      <c r="H25" s="1"/>
      <c r="I25" s="1"/>
      <c r="J25" s="1"/>
      <c r="K25" s="6">
        <f>SUM(Table319[[#This Row],[Основни критеријуми
(Број бодова)]:[Специфични критеријуми
(Број бодова)]])</f>
        <v>0</v>
      </c>
      <c r="L25" s="1"/>
      <c r="M25" s="1"/>
      <c r="N25" s="1"/>
      <c r="O25" s="1"/>
    </row>
    <row r="26" spans="1:15">
      <c r="A26" s="1"/>
      <c r="B26" s="1"/>
      <c r="C26" s="5"/>
      <c r="D26" s="1"/>
      <c r="E26" s="1"/>
      <c r="F26" s="1"/>
      <c r="G26" s="1"/>
      <c r="H26" s="1"/>
      <c r="I26" s="1"/>
      <c r="J26" s="1"/>
      <c r="K26" s="6">
        <f>SUM(Table319[[#This Row],[Основни критеријуми
(Број бодова)]:[Специфични критеријуми
(Број бодова)]])</f>
        <v>0</v>
      </c>
      <c r="L26" s="1"/>
      <c r="M26" s="1"/>
      <c r="N26" s="1"/>
      <c r="O26" s="1"/>
    </row>
    <row r="27" spans="1:15">
      <c r="A27" s="1"/>
      <c r="B27" s="1"/>
      <c r="C27" s="5"/>
      <c r="D27" s="1"/>
      <c r="E27" s="1"/>
      <c r="F27" s="1"/>
      <c r="G27" s="1"/>
      <c r="H27" s="1"/>
      <c r="I27" s="1"/>
      <c r="J27" s="1"/>
      <c r="K27" s="6">
        <f>SUM(Table319[[#This Row],[Основни критеријуми
(Број бодова)]:[Специфични критеријуми
(Број бодова)]])</f>
        <v>0</v>
      </c>
      <c r="L27" s="1"/>
      <c r="M27" s="1"/>
      <c r="N27" s="1"/>
      <c r="O27" s="1"/>
    </row>
    <row r="28" spans="1:15">
      <c r="A28" s="1"/>
      <c r="B28" s="1"/>
      <c r="C28" s="5"/>
      <c r="D28" s="1"/>
      <c r="E28" s="1"/>
      <c r="F28" s="1"/>
      <c r="G28" s="1"/>
      <c r="H28" s="1"/>
      <c r="I28" s="1"/>
      <c r="J28" s="1"/>
      <c r="K28" s="6">
        <f>SUM(Table319[[#This Row],[Основни критеријуми
(Број бодова)]:[Специфични критеријуми
(Број бодова)]])</f>
        <v>0</v>
      </c>
      <c r="L28" s="1"/>
      <c r="M28" s="1"/>
      <c r="N28" s="1"/>
      <c r="O28" s="1"/>
    </row>
    <row r="29" spans="1:15">
      <c r="A29" s="1"/>
      <c r="B29" s="1"/>
      <c r="C29" s="5"/>
      <c r="D29" s="1"/>
      <c r="E29" s="1"/>
      <c r="F29" s="1"/>
      <c r="G29" s="1"/>
      <c r="H29" s="1"/>
      <c r="I29" s="1"/>
      <c r="J29" s="1"/>
      <c r="K29" s="6">
        <f>SUM(Table319[[#This Row],[Основни критеријуми
(Број бодова)]:[Специфични критеријуми
(Број бодова)]])</f>
        <v>0</v>
      </c>
      <c r="L29" s="1"/>
      <c r="M29" s="1"/>
      <c r="N29" s="1"/>
      <c r="O29" s="1"/>
    </row>
    <row r="30" spans="1:15">
      <c r="A30" s="1"/>
      <c r="B30" s="1"/>
      <c r="C30" s="5"/>
      <c r="D30" s="1"/>
      <c r="E30" s="1"/>
      <c r="F30" s="1"/>
      <c r="G30" s="1"/>
      <c r="H30" s="1"/>
      <c r="I30" s="1"/>
      <c r="J30" s="1"/>
      <c r="K30" s="6">
        <f>SUM(Table319[[#This Row],[Основни критеријуми
(Број бодова)]:[Специфични критеријуми
(Број бодова)]])</f>
        <v>0</v>
      </c>
      <c r="L30" s="1"/>
      <c r="M30" s="1"/>
      <c r="N30" s="1"/>
      <c r="O30" s="1"/>
    </row>
    <row r="31" spans="1:15">
      <c r="A31" s="1"/>
      <c r="B31" s="1"/>
      <c r="C31" s="5"/>
      <c r="D31" s="1"/>
      <c r="E31" s="1"/>
      <c r="F31" s="1"/>
      <c r="G31" s="1"/>
      <c r="H31" s="1"/>
      <c r="I31" s="1"/>
      <c r="J31" s="1"/>
      <c r="K31" s="6">
        <f>SUM(Table319[[#This Row],[Основни критеријуми
(Број бодова)]:[Специфични критеријуми
(Број бодова)]])</f>
        <v>0</v>
      </c>
      <c r="L31" s="1"/>
      <c r="M31" s="1"/>
      <c r="N31" s="1"/>
      <c r="O31" s="1"/>
    </row>
    <row r="32" spans="1:15">
      <c r="A32" s="1"/>
      <c r="B32" s="1"/>
      <c r="C32" s="5"/>
      <c r="D32" s="1"/>
      <c r="E32" s="1"/>
      <c r="F32" s="1"/>
      <c r="G32" s="1"/>
      <c r="H32" s="1"/>
      <c r="I32" s="1"/>
      <c r="J32" s="1"/>
      <c r="K32" s="6">
        <f>SUM(Table319[[#This Row],[Основни критеријуми
(Број бодова)]:[Специфични критеријуми
(Број бодова)]])</f>
        <v>0</v>
      </c>
      <c r="L32" s="1"/>
      <c r="M32" s="1"/>
      <c r="N32" s="1"/>
      <c r="O32" s="1"/>
    </row>
    <row r="33" spans="1:15">
      <c r="A33" s="1"/>
      <c r="B33" s="1"/>
      <c r="C33" s="5"/>
      <c r="D33" s="1"/>
      <c r="E33" s="1"/>
      <c r="F33" s="1"/>
      <c r="G33" s="1"/>
      <c r="H33" s="1"/>
      <c r="I33" s="1"/>
      <c r="J33" s="1"/>
      <c r="K33" s="6">
        <f>SUM(Table319[[#This Row],[Основни критеријуми
(Број бодова)]:[Специфични критеријуми
(Број бодова)]])</f>
        <v>0</v>
      </c>
      <c r="L33" s="1"/>
      <c r="M33" s="1"/>
      <c r="N33" s="1"/>
      <c r="O33" s="1"/>
    </row>
    <row r="34" spans="1:15">
      <c r="A34" s="1"/>
      <c r="B34" s="1"/>
      <c r="C34" s="5"/>
      <c r="D34" s="1"/>
      <c r="E34" s="1"/>
      <c r="F34" s="1"/>
      <c r="G34" s="1"/>
      <c r="H34" s="1"/>
      <c r="I34" s="1"/>
      <c r="J34" s="1"/>
      <c r="K34" s="6">
        <f>SUM(Table319[[#This Row],[Основни критеријуми
(Број бодова)]:[Специфични критеријуми
(Број бодова)]])</f>
        <v>0</v>
      </c>
      <c r="L34" s="1"/>
      <c r="M34" s="1"/>
      <c r="N34" s="1"/>
      <c r="O34" s="1"/>
    </row>
    <row r="35" spans="1:15">
      <c r="A35" s="1"/>
      <c r="B35" s="1"/>
      <c r="C35" s="5"/>
      <c r="D35" s="1"/>
      <c r="E35" s="1"/>
      <c r="F35" s="1"/>
      <c r="G35" s="1"/>
      <c r="H35" s="1"/>
      <c r="I35" s="1"/>
      <c r="J35" s="1"/>
      <c r="K35" s="6">
        <f>SUM(Table319[[#This Row],[Основни критеријуми
(Број бодова)]:[Специфични критеријуми
(Број бодова)]])</f>
        <v>0</v>
      </c>
      <c r="L35" s="1"/>
      <c r="M35" s="1"/>
      <c r="N35" s="1"/>
      <c r="O35" s="1"/>
    </row>
    <row r="36" spans="1:15">
      <c r="A36" s="1"/>
      <c r="B36" s="1"/>
      <c r="C36" s="5"/>
      <c r="D36" s="1"/>
      <c r="E36" s="1"/>
      <c r="F36" s="1"/>
      <c r="G36" s="1"/>
      <c r="H36" s="1"/>
      <c r="I36" s="1"/>
      <c r="J36" s="1"/>
      <c r="K36" s="6">
        <f>SUM(Table319[[#This Row],[Основни критеријуми
(Број бодова)]:[Специфични критеријуми
(Број бодова)]])</f>
        <v>0</v>
      </c>
      <c r="L36" s="1"/>
      <c r="M36" s="1"/>
      <c r="N36" s="1"/>
      <c r="O36" s="1"/>
    </row>
    <row r="37" spans="1:15">
      <c r="A37" s="1"/>
      <c r="B37" s="1"/>
      <c r="C37" s="5"/>
      <c r="D37" s="1"/>
      <c r="E37" s="1"/>
      <c r="F37" s="1"/>
      <c r="G37" s="1"/>
      <c r="H37" s="1"/>
      <c r="I37" s="1"/>
      <c r="J37" s="1"/>
      <c r="K37" s="6">
        <f>SUM(Table319[[#This Row],[Основни критеријуми
(Број бодова)]:[Специфични критеријуми
(Број бодова)]])</f>
        <v>0</v>
      </c>
      <c r="L37" s="1"/>
      <c r="M37" s="1"/>
      <c r="N37" s="1"/>
      <c r="O37" s="1"/>
    </row>
    <row r="38" spans="1:15">
      <c r="A38" s="1"/>
      <c r="B38" s="1"/>
      <c r="C38" s="5"/>
      <c r="D38" s="1"/>
      <c r="E38" s="1"/>
      <c r="F38" s="1"/>
      <c r="G38" s="1"/>
      <c r="H38" s="1"/>
      <c r="I38" s="1"/>
      <c r="J38" s="1"/>
      <c r="K38" s="6">
        <f>SUM(Table319[[#This Row],[Основни критеријуми
(Број бодова)]:[Специфични критеријуми
(Број бодова)]])</f>
        <v>0</v>
      </c>
      <c r="L38" s="1"/>
      <c r="M38" s="1"/>
      <c r="N38" s="1"/>
      <c r="O38" s="1"/>
    </row>
    <row r="39" spans="1:15">
      <c r="A39" s="1"/>
      <c r="B39" s="1"/>
      <c r="C39" s="5"/>
      <c r="D39" s="1"/>
      <c r="E39" s="1"/>
      <c r="F39" s="1"/>
      <c r="G39" s="1"/>
      <c r="H39" s="1"/>
      <c r="I39" s="1"/>
      <c r="J39" s="1"/>
      <c r="K39" s="6">
        <f>SUM(Table319[[#This Row],[Основни критеријуми
(Број бодова)]:[Специфични критеријуми
(Број бодова)]])</f>
        <v>0</v>
      </c>
      <c r="L39" s="1"/>
      <c r="M39" s="1"/>
      <c r="N39" s="1"/>
      <c r="O39" s="1"/>
    </row>
    <row r="40" spans="1:15">
      <c r="A40" s="1"/>
      <c r="B40" s="1"/>
      <c r="C40" s="5"/>
      <c r="D40" s="1"/>
      <c r="E40" s="1"/>
      <c r="F40" s="1"/>
      <c r="G40" s="1"/>
      <c r="H40" s="1"/>
      <c r="I40" s="1"/>
      <c r="J40" s="1"/>
      <c r="K40" s="6">
        <f>SUM(Table319[[#This Row],[Основни критеријуми
(Број бодова)]:[Специфични критеријуми
(Број бодова)]])</f>
        <v>0</v>
      </c>
      <c r="L40" s="1"/>
      <c r="M40" s="1"/>
      <c r="N40" s="1"/>
      <c r="O40" s="1"/>
    </row>
    <row r="41" spans="1:15">
      <c r="A41" s="1"/>
      <c r="B41" s="1"/>
      <c r="C41" s="5"/>
      <c r="D41" s="1"/>
      <c r="E41" s="1"/>
      <c r="F41" s="1"/>
      <c r="G41" s="1"/>
      <c r="H41" s="1"/>
      <c r="I41" s="1"/>
      <c r="J41" s="1"/>
      <c r="K41" s="6">
        <f>SUM(Table319[[#This Row],[Основни критеријуми
(Број бодова)]:[Специфични критеријуми
(Број бодова)]])</f>
        <v>0</v>
      </c>
      <c r="L41" s="1"/>
      <c r="M41" s="1"/>
      <c r="N41" s="1"/>
      <c r="O41" s="1"/>
    </row>
    <row r="42" spans="1:15">
      <c r="A42" s="1"/>
      <c r="B42" s="1"/>
      <c r="C42" s="5"/>
      <c r="D42" s="1"/>
      <c r="E42" s="1"/>
      <c r="F42" s="1"/>
      <c r="G42" s="1"/>
      <c r="H42" s="1"/>
      <c r="I42" s="1"/>
      <c r="J42" s="1"/>
      <c r="K42" s="6">
        <f>SUM(Table319[[#This Row],[Основни критеријуми
(Број бодова)]:[Специфични критеријуми
(Број бодова)]])</f>
        <v>0</v>
      </c>
      <c r="L42" s="1"/>
      <c r="M42" s="1"/>
      <c r="N42" s="1"/>
      <c r="O42" s="1"/>
    </row>
    <row r="43" spans="1:15">
      <c r="A43" s="1"/>
      <c r="B43" s="1"/>
      <c r="C43" s="5"/>
      <c r="D43" s="1"/>
      <c r="E43" s="1"/>
      <c r="F43" s="1"/>
      <c r="G43" s="1"/>
      <c r="H43" s="1"/>
      <c r="I43" s="1"/>
      <c r="J43" s="1"/>
      <c r="K43" s="6">
        <f>SUM(Table319[[#This Row],[Основни критеријуми
(Број бодова)]:[Специфични критеријуми
(Број бодова)]])</f>
        <v>0</v>
      </c>
      <c r="L43" s="1"/>
      <c r="M43" s="1"/>
      <c r="N43" s="1"/>
      <c r="O43" s="1"/>
    </row>
    <row r="44" spans="1:15">
      <c r="A44" s="1"/>
      <c r="B44" s="1"/>
      <c r="C44" s="5"/>
      <c r="D44" s="1"/>
      <c r="E44" s="1"/>
      <c r="F44" s="1"/>
      <c r="G44" s="1"/>
      <c r="H44" s="1"/>
      <c r="I44" s="1"/>
      <c r="J44" s="1"/>
      <c r="K44" s="6">
        <f>SUM(Table319[[#This Row],[Основни критеријуми
(Број бодова)]:[Специфични критеријуми
(Број бодова)]])</f>
        <v>0</v>
      </c>
      <c r="L44" s="1"/>
      <c r="M44" s="1"/>
      <c r="N44" s="1"/>
      <c r="O44" s="1"/>
    </row>
    <row r="45" spans="1:15">
      <c r="A45" s="1"/>
      <c r="B45" s="1"/>
      <c r="C45" s="5"/>
      <c r="D45" s="1"/>
      <c r="E45" s="1"/>
      <c r="F45" s="1"/>
      <c r="G45" s="1"/>
      <c r="H45" s="1"/>
      <c r="I45" s="1"/>
      <c r="J45" s="1"/>
      <c r="K45" s="6">
        <f>SUM(Table319[[#This Row],[Основни критеријуми
(Број бодова)]:[Специфични критеријуми
(Број бодова)]])</f>
        <v>0</v>
      </c>
      <c r="L45" s="1"/>
      <c r="M45" s="1"/>
      <c r="N45" s="1"/>
      <c r="O45" s="1"/>
    </row>
    <row r="46" spans="1:15">
      <c r="A46" s="1"/>
      <c r="B46" s="1"/>
      <c r="C46" s="5"/>
      <c r="D46" s="1"/>
      <c r="E46" s="1"/>
      <c r="F46" s="1"/>
      <c r="G46" s="1"/>
      <c r="H46" s="1"/>
      <c r="I46" s="1"/>
      <c r="J46" s="1"/>
      <c r="K46" s="6">
        <f>SUM(Table319[[#This Row],[Основни критеријуми
(Број бодова)]:[Специфични критеријуми
(Број бодова)]])</f>
        <v>0</v>
      </c>
      <c r="L46" s="1"/>
      <c r="M46" s="1"/>
      <c r="N46" s="1"/>
      <c r="O46" s="1"/>
    </row>
    <row r="47" spans="1:15">
      <c r="A47" s="1"/>
      <c r="B47" s="1"/>
      <c r="C47" s="5"/>
      <c r="D47" s="1"/>
      <c r="E47" s="1"/>
      <c r="F47" s="1"/>
      <c r="G47" s="1"/>
      <c r="H47" s="1"/>
      <c r="I47" s="1"/>
      <c r="J47" s="1"/>
      <c r="K47" s="6">
        <f>SUM(Table319[[#This Row],[Основни критеријуми
(Број бодова)]:[Специфични критеријуми
(Број бодова)]])</f>
        <v>0</v>
      </c>
      <c r="L47" s="1"/>
      <c r="M47" s="1"/>
      <c r="N47" s="1"/>
      <c r="O47" s="1"/>
    </row>
    <row r="48" spans="1:15">
      <c r="A48" s="1"/>
      <c r="B48" s="1"/>
      <c r="C48" s="5"/>
      <c r="D48" s="1"/>
      <c r="E48" s="1"/>
      <c r="F48" s="1"/>
      <c r="G48" s="1"/>
      <c r="H48" s="1"/>
      <c r="I48" s="1"/>
      <c r="J48" s="1"/>
      <c r="K48" s="6">
        <f>SUM(Table319[[#This Row],[Основни критеријуми
(Број бодова)]:[Специфични критеријуми
(Број бодова)]])</f>
        <v>0</v>
      </c>
      <c r="L48" s="1"/>
      <c r="M48" s="1"/>
      <c r="N48" s="1"/>
      <c r="O48" s="1"/>
    </row>
    <row r="49" spans="1:15">
      <c r="A49" s="1"/>
      <c r="B49" s="1"/>
      <c r="C49" s="5"/>
      <c r="D49" s="1"/>
      <c r="E49" s="1"/>
      <c r="F49" s="1"/>
      <c r="G49" s="1"/>
      <c r="H49" s="1"/>
      <c r="I49" s="1"/>
      <c r="J49" s="1"/>
      <c r="K49" s="6">
        <f>SUM(Table319[[#This Row],[Основни критеријуми
(Број бодова)]:[Специфични критеријуми
(Број бодова)]])</f>
        <v>0</v>
      </c>
      <c r="L49" s="1"/>
      <c r="M49" s="1"/>
      <c r="N49" s="1"/>
      <c r="O49" s="1"/>
    </row>
    <row r="50" spans="1:15">
      <c r="A50" s="1"/>
      <c r="B50" s="1"/>
      <c r="C50" s="5"/>
      <c r="D50" s="1"/>
      <c r="E50" s="1"/>
      <c r="F50" s="1"/>
      <c r="G50" s="1"/>
      <c r="H50" s="1"/>
      <c r="I50" s="1"/>
      <c r="J50" s="1"/>
      <c r="K50" s="6">
        <f>SUM(Table319[[#This Row],[Основни критеријуми
(Број бодова)]:[Специфични критеријуми
(Број бодова)]])</f>
        <v>0</v>
      </c>
      <c r="L50" s="1"/>
      <c r="M50" s="1"/>
      <c r="N50" s="1"/>
      <c r="O50" s="1"/>
    </row>
    <row r="51" spans="1:15">
      <c r="A51" s="1"/>
      <c r="B51" s="1"/>
      <c r="C51" s="5"/>
      <c r="D51" s="1"/>
      <c r="E51" s="1"/>
      <c r="F51" s="1"/>
      <c r="G51" s="1"/>
      <c r="H51" s="1"/>
      <c r="I51" s="1"/>
      <c r="J51" s="1"/>
      <c r="K51" s="6">
        <f>SUM(Table319[[#This Row],[Основни критеријуми
(Број бодова)]:[Специфични критеријуми
(Број бодова)]])</f>
        <v>0</v>
      </c>
      <c r="L51" s="1"/>
      <c r="M51" s="1"/>
      <c r="N51" s="1"/>
      <c r="O51" s="1"/>
    </row>
    <row r="52" spans="1:15">
      <c r="A52" s="1"/>
      <c r="B52" s="1"/>
      <c r="C52" s="5"/>
      <c r="D52" s="1"/>
      <c r="E52" s="1"/>
      <c r="F52" s="1"/>
      <c r="G52" s="1"/>
      <c r="H52" s="1"/>
      <c r="I52" s="1"/>
      <c r="J52" s="1"/>
      <c r="K52" s="6">
        <f>SUM(Table319[[#This Row],[Основни критеријуми
(Број бодова)]:[Специфични критеријуми
(Број бодова)]])</f>
        <v>0</v>
      </c>
      <c r="L52" s="1"/>
      <c r="M52" s="1"/>
      <c r="N52" s="1"/>
      <c r="O52" s="1"/>
    </row>
    <row r="53" spans="1:15">
      <c r="A53" s="1"/>
      <c r="B53" s="1"/>
      <c r="C53" s="5"/>
      <c r="D53" s="1"/>
      <c r="E53" s="1"/>
      <c r="F53" s="1"/>
      <c r="G53" s="1"/>
      <c r="H53" s="1"/>
      <c r="I53" s="1"/>
      <c r="J53" s="1"/>
      <c r="K53" s="6">
        <f>SUM(Table319[[#This Row],[Основни критеријуми
(Број бодова)]:[Специфични критеријуми
(Број бодова)]])</f>
        <v>0</v>
      </c>
      <c r="L53" s="1"/>
      <c r="M53" s="1"/>
      <c r="N53" s="1"/>
      <c r="O53" s="1"/>
    </row>
    <row r="54" spans="1:15">
      <c r="A54" s="1"/>
      <c r="B54" s="1"/>
      <c r="C54" s="5"/>
      <c r="D54" s="1"/>
      <c r="E54" s="1"/>
      <c r="F54" s="1"/>
      <c r="G54" s="1"/>
      <c r="H54" s="1"/>
      <c r="I54" s="1"/>
      <c r="J54" s="1"/>
      <c r="K54" s="6">
        <f>SUM(Table319[[#This Row],[Основни критеријуми
(Број бодова)]:[Специфични критеријуми
(Број бодова)]])</f>
        <v>0</v>
      </c>
      <c r="L54" s="1"/>
      <c r="M54" s="1"/>
      <c r="N54" s="1"/>
      <c r="O54" s="1"/>
    </row>
    <row r="55" spans="1:15">
      <c r="A55" s="1"/>
      <c r="B55" s="1"/>
      <c r="C55" s="5"/>
      <c r="D55" s="1"/>
      <c r="E55" s="1"/>
      <c r="F55" s="1"/>
      <c r="G55" s="1"/>
      <c r="H55" s="1"/>
      <c r="I55" s="1"/>
      <c r="J55" s="1"/>
      <c r="K55" s="6">
        <f>SUM(Table319[[#This Row],[Основни критеријуми
(Број бодова)]:[Специфични критеријуми
(Број бодова)]])</f>
        <v>0</v>
      </c>
      <c r="L55" s="1"/>
      <c r="M55" s="1"/>
      <c r="N55" s="1"/>
      <c r="O55" s="1"/>
    </row>
    <row r="56" spans="1:15">
      <c r="A56" s="1"/>
      <c r="B56" s="1"/>
      <c r="C56" s="5"/>
      <c r="D56" s="1"/>
      <c r="E56" s="1"/>
      <c r="F56" s="1"/>
      <c r="G56" s="1"/>
      <c r="H56" s="1"/>
      <c r="I56" s="1"/>
      <c r="J56" s="1"/>
      <c r="K56" s="6">
        <f>SUM(Table319[[#This Row],[Основни критеријуми
(Број бодова)]:[Специфични критеријуми
(Број бодова)]])</f>
        <v>0</v>
      </c>
      <c r="L56" s="1"/>
      <c r="M56" s="1"/>
      <c r="N56" s="1"/>
      <c r="O56" s="1"/>
    </row>
    <row r="57" spans="1:15">
      <c r="A57" s="1"/>
      <c r="B57" s="1"/>
      <c r="C57" s="5"/>
      <c r="D57" s="1"/>
      <c r="E57" s="1"/>
      <c r="F57" s="1"/>
      <c r="G57" s="1"/>
      <c r="H57" s="1"/>
      <c r="I57" s="1"/>
      <c r="J57" s="1"/>
      <c r="K57" s="6">
        <f>SUM(Table319[[#This Row],[Основни критеријуми
(Број бодова)]:[Специфични критеријуми
(Број бодова)]])</f>
        <v>0</v>
      </c>
      <c r="L57" s="1"/>
      <c r="M57" s="1"/>
      <c r="N57" s="1"/>
      <c r="O57" s="1"/>
    </row>
    <row r="58" spans="1:15">
      <c r="A58" s="1"/>
      <c r="B58" s="1"/>
      <c r="C58" s="5"/>
      <c r="D58" s="1"/>
      <c r="E58" s="1"/>
      <c r="F58" s="1"/>
      <c r="G58" s="1"/>
      <c r="H58" s="1"/>
      <c r="I58" s="1"/>
      <c r="J58" s="1"/>
      <c r="K58" s="6">
        <f>SUM(Table319[[#This Row],[Основни критеријуми
(Број бодова)]:[Специфични критеријуми
(Број бодова)]])</f>
        <v>0</v>
      </c>
      <c r="L58" s="1"/>
      <c r="M58" s="1"/>
      <c r="N58" s="1"/>
      <c r="O58" s="1"/>
    </row>
    <row r="59" spans="1:15">
      <c r="A59" s="1"/>
      <c r="B59" s="1"/>
      <c r="C59" s="5"/>
      <c r="D59" s="1"/>
      <c r="E59" s="1"/>
      <c r="F59" s="1"/>
      <c r="G59" s="1"/>
      <c r="H59" s="1"/>
      <c r="I59" s="1"/>
      <c r="J59" s="1"/>
      <c r="K59" s="6">
        <f>SUM(Table319[[#This Row],[Основни критеријуми
(Број бодова)]:[Специфични критеријуми
(Број бодова)]])</f>
        <v>0</v>
      </c>
      <c r="L59" s="1"/>
      <c r="M59" s="1"/>
      <c r="N59" s="1"/>
      <c r="O59" s="1"/>
    </row>
    <row r="60" spans="1:15">
      <c r="A60" s="1"/>
      <c r="B60" s="1"/>
      <c r="C60" s="5"/>
      <c r="D60" s="1"/>
      <c r="E60" s="1"/>
      <c r="F60" s="1"/>
      <c r="G60" s="1"/>
      <c r="H60" s="1"/>
      <c r="I60" s="1"/>
      <c r="J60" s="1"/>
      <c r="K60" s="6">
        <f>SUM(Table319[[#This Row],[Основни критеријуми
(Број бодова)]:[Специфични критеријуми
(Број бодова)]])</f>
        <v>0</v>
      </c>
      <c r="L60" s="1"/>
      <c r="M60" s="1"/>
      <c r="N60" s="1"/>
      <c r="O60" s="1"/>
    </row>
    <row r="61" spans="1:15">
      <c r="A61" s="1"/>
      <c r="B61" s="1"/>
      <c r="C61" s="5"/>
      <c r="D61" s="1"/>
      <c r="E61" s="1"/>
      <c r="F61" s="1"/>
      <c r="G61" s="1"/>
      <c r="H61" s="1"/>
      <c r="I61" s="1"/>
      <c r="J61" s="1"/>
      <c r="K61" s="6">
        <f>SUM(Table319[[#This Row],[Основни критеријуми
(Број бодова)]:[Специфични критеријуми
(Број бодова)]])</f>
        <v>0</v>
      </c>
      <c r="L61" s="1"/>
      <c r="M61" s="1"/>
      <c r="N61" s="1"/>
      <c r="O61" s="1"/>
    </row>
    <row r="62" spans="1:15">
      <c r="A62" s="1"/>
      <c r="B62" s="1"/>
      <c r="C62" s="5"/>
      <c r="D62" s="1"/>
      <c r="E62" s="1"/>
      <c r="F62" s="1"/>
      <c r="G62" s="1"/>
      <c r="H62" s="1"/>
      <c r="I62" s="1"/>
      <c r="J62" s="1"/>
      <c r="K62" s="6">
        <f>SUM(Table319[[#This Row],[Основни критеријуми
(Број бодова)]:[Специфични критеријуми
(Број бодова)]])</f>
        <v>0</v>
      </c>
      <c r="L62" s="1"/>
      <c r="M62" s="1"/>
      <c r="N62" s="1"/>
      <c r="O62" s="1"/>
    </row>
    <row r="63" spans="1:15">
      <c r="A63" s="1"/>
      <c r="B63" s="1"/>
      <c r="C63" s="5"/>
      <c r="D63" s="1"/>
      <c r="E63" s="1"/>
      <c r="F63" s="1"/>
      <c r="G63" s="1"/>
      <c r="H63" s="1"/>
      <c r="I63" s="1"/>
      <c r="J63" s="1"/>
      <c r="K63" s="6">
        <f>SUM(Table319[[#This Row],[Основни критеријуми
(Број бодова)]:[Специфични критеријуми
(Број бодова)]])</f>
        <v>0</v>
      </c>
      <c r="L63" s="1"/>
      <c r="M63" s="1"/>
      <c r="N63" s="1"/>
      <c r="O63" s="1"/>
    </row>
    <row r="64" spans="1:15">
      <c r="A64" s="1"/>
      <c r="B64" s="1"/>
      <c r="C64" s="5"/>
      <c r="D64" s="1"/>
      <c r="E64" s="1"/>
      <c r="F64" s="1"/>
      <c r="G64" s="1"/>
      <c r="H64" s="1"/>
      <c r="I64" s="1"/>
      <c r="J64" s="1"/>
      <c r="K64" s="6">
        <f>SUM(Table319[[#This Row],[Основни критеријуми
(Број бодова)]:[Специфични критеријуми
(Број бодова)]])</f>
        <v>0</v>
      </c>
      <c r="L64" s="1"/>
      <c r="M64" s="1"/>
      <c r="N64" s="1"/>
      <c r="O64" s="1"/>
    </row>
    <row r="65" spans="1:15">
      <c r="A65" s="1"/>
      <c r="B65" s="1"/>
      <c r="C65" s="5"/>
      <c r="D65" s="1"/>
      <c r="E65" s="1"/>
      <c r="F65" s="1"/>
      <c r="G65" s="1"/>
      <c r="H65" s="1"/>
      <c r="I65" s="1"/>
      <c r="J65" s="1"/>
      <c r="K65" s="6">
        <f>SUM(Table319[[#This Row],[Основни критеријуми
(Број бодова)]:[Специфични критеријуми
(Број бодова)]])</f>
        <v>0</v>
      </c>
      <c r="L65" s="1"/>
      <c r="M65" s="1"/>
      <c r="N65" s="1"/>
      <c r="O65" s="1"/>
    </row>
    <row r="66" spans="1:15">
      <c r="A66" s="1"/>
      <c r="B66" s="1"/>
      <c r="C66" s="5"/>
      <c r="D66" s="1"/>
      <c r="E66" s="1"/>
      <c r="F66" s="1"/>
      <c r="G66" s="1"/>
      <c r="H66" s="1"/>
      <c r="I66" s="1"/>
      <c r="J66" s="1"/>
      <c r="K66" s="6">
        <f>SUM(Table319[[#This Row],[Основни критеријуми
(Број бодова)]:[Специфични критеријуми
(Број бодова)]])</f>
        <v>0</v>
      </c>
      <c r="L66" s="1"/>
      <c r="M66" s="1"/>
      <c r="N66" s="1"/>
      <c r="O66" s="1"/>
    </row>
    <row r="67" spans="1:15">
      <c r="A67" s="1"/>
      <c r="B67" s="1"/>
      <c r="C67" s="5"/>
      <c r="D67" s="1"/>
      <c r="E67" s="1"/>
      <c r="F67" s="1"/>
      <c r="G67" s="1"/>
      <c r="H67" s="1"/>
      <c r="I67" s="1"/>
      <c r="J67" s="1"/>
      <c r="K67" s="6">
        <f>SUM(Table319[[#This Row],[Основни критеријуми
(Број бодова)]:[Специфични критеријуми
(Број бодова)]])</f>
        <v>0</v>
      </c>
      <c r="L67" s="1"/>
      <c r="M67" s="1"/>
      <c r="N67" s="1"/>
      <c r="O67" s="1"/>
    </row>
    <row r="68" spans="1:15">
      <c r="A68" s="1"/>
      <c r="B68" s="1"/>
      <c r="C68" s="5"/>
      <c r="D68" s="1"/>
      <c r="E68" s="1"/>
      <c r="F68" s="1"/>
      <c r="G68" s="1"/>
      <c r="H68" s="1"/>
      <c r="I68" s="1"/>
      <c r="J68" s="1"/>
      <c r="K68" s="6">
        <f>SUM(Table319[[#This Row],[Основни критеријуми
(Број бодова)]:[Специфични критеријуми
(Број бодова)]])</f>
        <v>0</v>
      </c>
      <c r="L68" s="1"/>
      <c r="M68" s="1"/>
      <c r="N68" s="1"/>
      <c r="O68" s="1"/>
    </row>
    <row r="69" spans="1:15">
      <c r="A69" s="1"/>
      <c r="B69" s="1"/>
      <c r="C69" s="5"/>
      <c r="D69" s="1"/>
      <c r="E69" s="1"/>
      <c r="F69" s="1"/>
      <c r="G69" s="1"/>
      <c r="H69" s="1"/>
      <c r="I69" s="1"/>
      <c r="J69" s="1"/>
      <c r="K69" s="6">
        <f>SUM(Table319[[#This Row],[Основни критеријуми
(Број бодова)]:[Специфични критеријуми
(Број бодова)]])</f>
        <v>0</v>
      </c>
      <c r="L69" s="1"/>
      <c r="M69" s="1"/>
      <c r="N69" s="1"/>
      <c r="O69" s="1"/>
    </row>
    <row r="70" spans="1:15">
      <c r="A70" s="1"/>
      <c r="B70" s="1"/>
      <c r="C70" s="5"/>
      <c r="D70" s="1"/>
      <c r="E70" s="1"/>
      <c r="F70" s="1"/>
      <c r="G70" s="1"/>
      <c r="H70" s="1"/>
      <c r="I70" s="1"/>
      <c r="J70" s="1"/>
      <c r="K70" s="6">
        <f>SUM(Table319[[#This Row],[Основни критеријуми
(Број бодова)]:[Специфични критеријуми
(Број бодова)]])</f>
        <v>0</v>
      </c>
      <c r="L70" s="1"/>
      <c r="M70" s="1"/>
      <c r="N70" s="1"/>
      <c r="O70" s="1"/>
    </row>
    <row r="71" spans="1:15">
      <c r="A71" s="1"/>
      <c r="B71" s="1"/>
      <c r="C71" s="5"/>
      <c r="D71" s="1"/>
      <c r="E71" s="1"/>
      <c r="F71" s="1"/>
      <c r="G71" s="1"/>
      <c r="H71" s="1"/>
      <c r="I71" s="1"/>
      <c r="J71" s="1"/>
      <c r="K71" s="6">
        <f>SUM(Table319[[#This Row],[Основни критеријуми
(Број бодова)]:[Специфични критеријуми
(Број бодова)]])</f>
        <v>0</v>
      </c>
      <c r="L71" s="1"/>
      <c r="M71" s="1"/>
      <c r="N71" s="1"/>
      <c r="O71" s="1"/>
    </row>
    <row r="72" spans="1:15">
      <c r="A72" s="1"/>
      <c r="B72" s="1"/>
      <c r="C72" s="5"/>
      <c r="D72" s="1"/>
      <c r="E72" s="1"/>
      <c r="F72" s="1"/>
      <c r="G72" s="1"/>
      <c r="H72" s="1"/>
      <c r="I72" s="1"/>
      <c r="J72" s="1"/>
      <c r="K72" s="6">
        <f>SUM(Table319[[#This Row],[Основни критеријуми
(Број бодова)]:[Специфични критеријуми
(Број бодова)]])</f>
        <v>0</v>
      </c>
      <c r="L72" s="1"/>
      <c r="M72" s="1"/>
      <c r="N72" s="1"/>
      <c r="O72" s="1"/>
    </row>
    <row r="73" spans="1:15">
      <c r="A73" s="1"/>
      <c r="B73" s="1"/>
      <c r="C73" s="5"/>
      <c r="D73" s="1"/>
      <c r="E73" s="1"/>
      <c r="F73" s="1"/>
      <c r="G73" s="1"/>
      <c r="H73" s="1"/>
      <c r="I73" s="1"/>
      <c r="J73" s="1"/>
      <c r="K73" s="6">
        <f>SUM(Table319[[#This Row],[Основни критеријуми
(Број бодова)]:[Специфични критеријуми
(Број бодова)]])</f>
        <v>0</v>
      </c>
      <c r="L73" s="1"/>
      <c r="M73" s="1"/>
      <c r="N73" s="1"/>
      <c r="O73" s="1"/>
    </row>
    <row r="74" spans="1:15">
      <c r="A74" s="1"/>
      <c r="B74" s="1"/>
      <c r="C74" s="5"/>
      <c r="D74" s="1"/>
      <c r="E74" s="1"/>
      <c r="F74" s="1"/>
      <c r="G74" s="1"/>
      <c r="H74" s="1"/>
      <c r="I74" s="1"/>
      <c r="J74" s="1"/>
      <c r="K74" s="6">
        <f>SUM(Table319[[#This Row],[Основни критеријуми
(Број бодова)]:[Специфични критеријуми
(Број бодова)]])</f>
        <v>0</v>
      </c>
      <c r="L74" s="1"/>
      <c r="M74" s="1"/>
      <c r="N74" s="1"/>
      <c r="O74" s="1"/>
    </row>
    <row r="75" spans="1:15">
      <c r="A75" s="1"/>
      <c r="B75" s="1"/>
      <c r="C75" s="5"/>
      <c r="D75" s="1"/>
      <c r="E75" s="1"/>
      <c r="F75" s="1"/>
      <c r="G75" s="1"/>
      <c r="H75" s="1"/>
      <c r="I75" s="1"/>
      <c r="J75" s="1"/>
      <c r="K75" s="6">
        <f>SUM(Table319[[#This Row],[Основни критеријуми
(Број бодова)]:[Специфични критеријуми
(Број бодова)]])</f>
        <v>0</v>
      </c>
      <c r="L75" s="1"/>
      <c r="M75" s="1"/>
      <c r="N75" s="1"/>
      <c r="O75" s="1"/>
    </row>
    <row r="76" spans="1:15">
      <c r="A76" s="1"/>
      <c r="B76" s="1"/>
      <c r="C76" s="5"/>
      <c r="D76" s="1"/>
      <c r="E76" s="1"/>
      <c r="F76" s="1"/>
      <c r="G76" s="1"/>
      <c r="H76" s="1"/>
      <c r="I76" s="1"/>
      <c r="J76" s="1"/>
      <c r="K76" s="6">
        <f>SUM(Table319[[#This Row],[Основни критеријуми
(Број бодова)]:[Специфични критеријуми
(Број бодова)]])</f>
        <v>0</v>
      </c>
      <c r="L76" s="1"/>
      <c r="M76" s="1"/>
      <c r="N76" s="1"/>
      <c r="O76" s="1"/>
    </row>
    <row r="77" spans="1:15">
      <c r="A77" s="1"/>
      <c r="B77" s="1"/>
      <c r="C77" s="5"/>
      <c r="D77" s="1"/>
      <c r="E77" s="1"/>
      <c r="F77" s="1"/>
      <c r="G77" s="1"/>
      <c r="H77" s="1"/>
      <c r="I77" s="1"/>
      <c r="J77" s="1"/>
      <c r="K77" s="6">
        <f>SUM(Table319[[#This Row],[Основни критеријуми
(Број бодова)]:[Специфични критеријуми
(Број бодова)]])</f>
        <v>0</v>
      </c>
      <c r="L77" s="1"/>
      <c r="M77" s="1"/>
      <c r="N77" s="1"/>
      <c r="O77" s="1"/>
    </row>
    <row r="78" spans="1:15">
      <c r="A78" s="1"/>
      <c r="B78" s="1"/>
      <c r="C78" s="5"/>
      <c r="D78" s="1"/>
      <c r="E78" s="1"/>
      <c r="F78" s="1"/>
      <c r="G78" s="1"/>
      <c r="H78" s="1"/>
      <c r="I78" s="1"/>
      <c r="J78" s="1"/>
      <c r="K78" s="6">
        <f>SUM(Table319[[#This Row],[Основни критеријуми
(Број бодова)]:[Специфични критеријуми
(Број бодова)]])</f>
        <v>0</v>
      </c>
      <c r="L78" s="1"/>
      <c r="M78" s="1"/>
      <c r="N78" s="1"/>
      <c r="O78" s="1"/>
    </row>
    <row r="79" spans="1:15">
      <c r="A79" s="1"/>
      <c r="B79" s="1"/>
      <c r="C79" s="5"/>
      <c r="D79" s="1"/>
      <c r="E79" s="1"/>
      <c r="F79" s="1"/>
      <c r="G79" s="1"/>
      <c r="H79" s="1"/>
      <c r="I79" s="1"/>
      <c r="J79" s="1"/>
      <c r="K79" s="6">
        <f>SUM(Table319[[#This Row],[Основни критеријуми
(Број бодова)]:[Специфични критеријуми
(Број бодова)]])</f>
        <v>0</v>
      </c>
      <c r="L79" s="1"/>
      <c r="M79" s="1"/>
      <c r="N79" s="1"/>
      <c r="O79" s="1"/>
    </row>
    <row r="80" spans="1:15">
      <c r="A80" s="1"/>
      <c r="B80" s="1"/>
      <c r="C80" s="5"/>
      <c r="D80" s="1"/>
      <c r="E80" s="1"/>
      <c r="F80" s="1"/>
      <c r="G80" s="1"/>
      <c r="H80" s="1"/>
      <c r="I80" s="1"/>
      <c r="J80" s="1"/>
      <c r="K80" s="6">
        <f>SUM(Table319[[#This Row],[Основни критеријуми
(Број бодова)]:[Специфични критеријуми
(Број бодова)]])</f>
        <v>0</v>
      </c>
      <c r="L80" s="1"/>
      <c r="M80" s="1"/>
      <c r="N80" s="1"/>
      <c r="O80" s="1"/>
    </row>
  </sheetData>
  <mergeCells count="1">
    <mergeCell ref="A1:O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Опрема за мужу</vt:lpstr>
      <vt:lpstr>Машине</vt:lpstr>
      <vt:lpstr>Опрема за Жив. фарме</vt:lpstr>
      <vt:lpstr>Пластеници</vt:lpstr>
      <vt:lpstr>Опрема за воћне кул.</vt:lpstr>
      <vt:lpstr>Машине за заштиту биља</vt:lpstr>
      <vt:lpstr>Машине за наводњавање</vt:lpstr>
      <vt:lpstr>Опрема за пчеларство</vt:lpstr>
      <vt:lpstr>Опрема за рибарство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Haris Nukovic</dc:creator>
  <cp:lastModifiedBy>KikaComi</cp:lastModifiedBy>
  <cp:lastPrinted>2018-09-19T09:22:40Z</cp:lastPrinted>
  <dcterms:created xsi:type="dcterms:W3CDTF">2018-08-02T20:03:28Z</dcterms:created>
  <dcterms:modified xsi:type="dcterms:W3CDTF">2018-09-20T08:39:01Z</dcterms:modified>
</cp:coreProperties>
</file>