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ThisWorkbook" defaultThemeVersion="124226"/>
  <bookViews>
    <workbookView xWindow="240" yWindow="420" windowWidth="15480" windowHeight="10590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  <externalReference r:id="rId16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24519"/>
</workbook>
</file>

<file path=xl/calcChain.xml><?xml version="1.0" encoding="utf-8"?>
<calcChain xmlns="http://schemas.openxmlformats.org/spreadsheetml/2006/main">
  <c r="C4" i="16"/>
  <c r="C152" i="38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K11" i="1" l="1"/>
  <c r="A4" i="16"/>
  <c r="L7"/>
  <c r="M7"/>
  <c r="N7"/>
  <c r="O7"/>
  <c r="P7"/>
  <c r="A8"/>
  <c r="B12"/>
  <c r="C12" s="1"/>
  <c r="A13"/>
  <c r="B13"/>
  <c r="B14"/>
  <c r="B15"/>
  <c r="B16"/>
  <c r="B17"/>
  <c r="B18"/>
  <c r="B19"/>
  <c r="B20"/>
  <c r="B21"/>
  <c r="G21"/>
  <c r="B22"/>
  <c r="G22"/>
  <c r="B23"/>
  <c r="G23"/>
  <c r="B24"/>
  <c r="G24"/>
  <c r="B25"/>
  <c r="G25"/>
  <c r="B26"/>
  <c r="G26"/>
  <c r="B27"/>
  <c r="G27"/>
  <c r="B28"/>
  <c r="G28"/>
  <c r="B29"/>
  <c r="G29"/>
  <c r="B30"/>
  <c r="G30"/>
  <c r="B31"/>
  <c r="G31"/>
  <c r="C13" l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C31" s="1"/>
  <c r="G31" i="4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A13"/>
  <c r="A14" s="1"/>
  <c r="G12"/>
  <c r="B12"/>
  <c r="C12" s="1"/>
  <c r="A8"/>
  <c r="P7"/>
  <c r="O7"/>
  <c r="N7"/>
  <c r="M7"/>
  <c r="L7"/>
  <c r="A4"/>
  <c r="C13" l="1"/>
  <c r="C14"/>
  <c r="C20" i="16"/>
  <c r="C15"/>
  <c r="C24"/>
  <c r="C22"/>
  <c r="C17"/>
  <c r="C19"/>
  <c r="C29"/>
  <c r="C28"/>
  <c r="C26"/>
  <c r="C21"/>
  <c r="C27"/>
  <c r="C18"/>
  <c r="C23"/>
  <c r="C16"/>
  <c r="C14"/>
  <c r="C30"/>
  <c r="C25"/>
  <c r="A15" i="4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C31" s="1"/>
  <c r="C25" l="1"/>
  <c r="C20"/>
  <c r="C17"/>
  <c r="C15"/>
  <c r="C24"/>
  <c r="C30"/>
  <c r="C22"/>
  <c r="C28"/>
  <c r="C18"/>
  <c r="C23"/>
  <c r="C29"/>
  <c r="C21"/>
  <c r="C27"/>
  <c r="C19"/>
  <c r="A7"/>
  <c r="C26"/>
  <c r="C16"/>
  <c r="C4" l="1"/>
  <c r="G6" i="1" l="1"/>
  <c r="A4" i="37" l="1"/>
  <c r="A620"/>
  <c r="N620" s="1"/>
  <c r="A592"/>
  <c r="N592" s="1"/>
  <c r="A564"/>
  <c r="N564" s="1"/>
  <c r="A536"/>
  <c r="N536" s="1"/>
  <c r="A508"/>
  <c r="N508" s="1"/>
  <c r="A480"/>
  <c r="N480" s="1"/>
  <c r="A452"/>
  <c r="N452" s="1"/>
  <c r="A424"/>
  <c r="N424" s="1"/>
  <c r="A396"/>
  <c r="N396" s="1"/>
  <c r="A368"/>
  <c r="N368" s="1"/>
  <c r="A340"/>
  <c r="N340" s="1"/>
  <c r="A312"/>
  <c r="N312" s="1"/>
  <c r="A284"/>
  <c r="N284" s="1"/>
  <c r="A256"/>
  <c r="N256" s="1"/>
  <c r="A228"/>
  <c r="N228" s="1"/>
  <c r="A200"/>
  <c r="N200" s="1"/>
  <c r="A172"/>
  <c r="N172" s="1"/>
  <c r="A144"/>
  <c r="A116"/>
  <c r="N116" s="1"/>
  <c r="A88"/>
  <c r="N88" s="1"/>
  <c r="A60"/>
  <c r="N60" s="1"/>
  <c r="I12" i="1"/>
  <c r="J12"/>
  <c r="I13"/>
  <c r="J13"/>
  <c r="J11"/>
  <c r="I11"/>
  <c r="E144" i="37" l="1"/>
  <c r="N144"/>
  <c r="E4"/>
  <c r="N4"/>
  <c r="A117"/>
  <c r="N117" s="1"/>
  <c r="E116"/>
  <c r="O88"/>
  <c r="E88"/>
  <c r="A537"/>
  <c r="N537" s="1"/>
  <c r="E536"/>
  <c r="L256"/>
  <c r="E256"/>
  <c r="A229"/>
  <c r="N229" s="1"/>
  <c r="E228"/>
  <c r="A201"/>
  <c r="H201" s="1"/>
  <c r="E200"/>
  <c r="A313"/>
  <c r="N313" s="1"/>
  <c r="E312"/>
  <c r="A425"/>
  <c r="M425" s="1"/>
  <c r="E424"/>
  <c r="O60"/>
  <c r="E60"/>
  <c r="O172"/>
  <c r="E172"/>
  <c r="A285"/>
  <c r="N285" s="1"/>
  <c r="E284"/>
  <c r="A397"/>
  <c r="I397" s="1"/>
  <c r="E396"/>
  <c r="A509"/>
  <c r="N509" s="1"/>
  <c r="E508"/>
  <c r="A621"/>
  <c r="L621" s="1"/>
  <c r="E620"/>
  <c r="L368"/>
  <c r="E368"/>
  <c r="L480"/>
  <c r="E480"/>
  <c r="L592"/>
  <c r="E592"/>
  <c r="A341"/>
  <c r="I341" s="1"/>
  <c r="E340"/>
  <c r="A453"/>
  <c r="N453" s="1"/>
  <c r="E452"/>
  <c r="A565"/>
  <c r="J565" s="1"/>
  <c r="E564"/>
  <c r="H256"/>
  <c r="L172"/>
  <c r="H284"/>
  <c r="L284"/>
  <c r="L508"/>
  <c r="G60"/>
  <c r="L60"/>
  <c r="L228"/>
  <c r="L453"/>
  <c r="L424"/>
  <c r="H172"/>
  <c r="L116"/>
  <c r="L200"/>
  <c r="L312"/>
  <c r="L536"/>
  <c r="H88"/>
  <c r="L88"/>
  <c r="L340"/>
  <c r="L564"/>
  <c r="L396"/>
  <c r="L452"/>
  <c r="L620"/>
  <c r="A145"/>
  <c r="H144"/>
  <c r="M144"/>
  <c r="G144"/>
  <c r="A257"/>
  <c r="O257" s="1"/>
  <c r="G256"/>
  <c r="M256"/>
  <c r="A369"/>
  <c r="O369" s="1"/>
  <c r="M368"/>
  <c r="A481"/>
  <c r="N481" s="1"/>
  <c r="M480"/>
  <c r="A593"/>
  <c r="G593" s="1"/>
  <c r="M592"/>
  <c r="L144"/>
  <c r="G172"/>
  <c r="G284"/>
  <c r="M88"/>
  <c r="M200"/>
  <c r="M312"/>
  <c r="M424"/>
  <c r="M536"/>
  <c r="H60"/>
  <c r="M60"/>
  <c r="M116"/>
  <c r="M172"/>
  <c r="M228"/>
  <c r="M284"/>
  <c r="M340"/>
  <c r="M396"/>
  <c r="M452"/>
  <c r="M508"/>
  <c r="M564"/>
  <c r="M620"/>
  <c r="H200"/>
  <c r="H228"/>
  <c r="H312"/>
  <c r="H340"/>
  <c r="H368"/>
  <c r="H396"/>
  <c r="H424"/>
  <c r="H452"/>
  <c r="H480"/>
  <c r="H508"/>
  <c r="H536"/>
  <c r="H564"/>
  <c r="H592"/>
  <c r="H620"/>
  <c r="G312"/>
  <c r="G340"/>
  <c r="G368"/>
  <c r="G396"/>
  <c r="G424"/>
  <c r="G452"/>
  <c r="G480"/>
  <c r="G508"/>
  <c r="G536"/>
  <c r="G537"/>
  <c r="G564"/>
  <c r="G592"/>
  <c r="G620"/>
  <c r="H116"/>
  <c r="G88"/>
  <c r="J60"/>
  <c r="J88"/>
  <c r="J116"/>
  <c r="J117"/>
  <c r="J144"/>
  <c r="J172"/>
  <c r="J200"/>
  <c r="J228"/>
  <c r="J256"/>
  <c r="J284"/>
  <c r="J312"/>
  <c r="J340"/>
  <c r="J368"/>
  <c r="J396"/>
  <c r="J424"/>
  <c r="J452"/>
  <c r="J480"/>
  <c r="J508"/>
  <c r="J536"/>
  <c r="J564"/>
  <c r="J592"/>
  <c r="J620"/>
  <c r="G116"/>
  <c r="G200"/>
  <c r="G228"/>
  <c r="I60"/>
  <c r="I88"/>
  <c r="I116"/>
  <c r="I144"/>
  <c r="I172"/>
  <c r="I200"/>
  <c r="I228"/>
  <c r="I256"/>
  <c r="I284"/>
  <c r="I312"/>
  <c r="I340"/>
  <c r="I368"/>
  <c r="I369"/>
  <c r="I396"/>
  <c r="I424"/>
  <c r="I452"/>
  <c r="I480"/>
  <c r="I508"/>
  <c r="I536"/>
  <c r="I564"/>
  <c r="I592"/>
  <c r="I593"/>
  <c r="I620"/>
  <c r="A173"/>
  <c r="N173" s="1"/>
  <c r="A89"/>
  <c r="O341"/>
  <c r="A61"/>
  <c r="O116"/>
  <c r="O144"/>
  <c r="O200"/>
  <c r="O228"/>
  <c r="O256"/>
  <c r="O284"/>
  <c r="O312"/>
  <c r="O340"/>
  <c r="O368"/>
  <c r="O396"/>
  <c r="O424"/>
  <c r="O452"/>
  <c r="O480"/>
  <c r="O508"/>
  <c r="O536"/>
  <c r="O564"/>
  <c r="O592"/>
  <c r="O620"/>
  <c r="G229" l="1"/>
  <c r="G509"/>
  <c r="O537"/>
  <c r="O117"/>
  <c r="I453"/>
  <c r="I229"/>
  <c r="M537"/>
  <c r="M229"/>
  <c r="M117"/>
  <c r="O453"/>
  <c r="O285"/>
  <c r="J453"/>
  <c r="J313"/>
  <c r="J285"/>
  <c r="H453"/>
  <c r="H425"/>
  <c r="H229"/>
  <c r="L537"/>
  <c r="M453"/>
  <c r="L229"/>
  <c r="O593"/>
  <c r="O509"/>
  <c r="O313"/>
  <c r="O229"/>
  <c r="I537"/>
  <c r="I509"/>
  <c r="I313"/>
  <c r="I285"/>
  <c r="I117"/>
  <c r="J537"/>
  <c r="J509"/>
  <c r="J229"/>
  <c r="G117"/>
  <c r="G453"/>
  <c r="G313"/>
  <c r="G285"/>
  <c r="H537"/>
  <c r="H509"/>
  <c r="H313"/>
  <c r="H285"/>
  <c r="H117"/>
  <c r="M313"/>
  <c r="L313"/>
  <c r="M509"/>
  <c r="M285"/>
  <c r="L117"/>
  <c r="L285"/>
  <c r="G425"/>
  <c r="H621"/>
  <c r="O481"/>
  <c r="O565"/>
  <c r="J621"/>
  <c r="J425"/>
  <c r="J201"/>
  <c r="G621"/>
  <c r="G565"/>
  <c r="H565"/>
  <c r="M621"/>
  <c r="L425"/>
  <c r="L509"/>
  <c r="E61"/>
  <c r="N61"/>
  <c r="E89"/>
  <c r="N89"/>
  <c r="E593"/>
  <c r="N593"/>
  <c r="E369"/>
  <c r="N369"/>
  <c r="L565"/>
  <c r="N565"/>
  <c r="M341"/>
  <c r="N341"/>
  <c r="O621"/>
  <c r="N621"/>
  <c r="L397"/>
  <c r="N397"/>
  <c r="I425"/>
  <c r="N425"/>
  <c r="L201"/>
  <c r="N201"/>
  <c r="E257"/>
  <c r="N257"/>
  <c r="E145"/>
  <c r="N145"/>
  <c r="J257"/>
  <c r="M565"/>
  <c r="G369"/>
  <c r="O425"/>
  <c r="O201"/>
  <c r="I621"/>
  <c r="I565"/>
  <c r="I145"/>
  <c r="J341"/>
  <c r="G201"/>
  <c r="H341"/>
  <c r="M397"/>
  <c r="L341"/>
  <c r="O397"/>
  <c r="O145"/>
  <c r="I257"/>
  <c r="I201"/>
  <c r="J397"/>
  <c r="J145"/>
  <c r="G397"/>
  <c r="G341"/>
  <c r="H397"/>
  <c r="M201"/>
  <c r="O173"/>
  <c r="E173"/>
  <c r="A454"/>
  <c r="N454" s="1"/>
  <c r="E453"/>
  <c r="A510"/>
  <c r="N510" s="1"/>
  <c r="E509"/>
  <c r="A286"/>
  <c r="N286" s="1"/>
  <c r="E285"/>
  <c r="A314"/>
  <c r="N314" s="1"/>
  <c r="E313"/>
  <c r="A230"/>
  <c r="N230" s="1"/>
  <c r="E229"/>
  <c r="A538"/>
  <c r="N538" s="1"/>
  <c r="E537"/>
  <c r="A118"/>
  <c r="N118" s="1"/>
  <c r="E117"/>
  <c r="G481"/>
  <c r="E481"/>
  <c r="A566"/>
  <c r="N566" s="1"/>
  <c r="E565"/>
  <c r="A342"/>
  <c r="N342" s="1"/>
  <c r="E341"/>
  <c r="A622"/>
  <c r="N622" s="1"/>
  <c r="E621"/>
  <c r="A398"/>
  <c r="N398" s="1"/>
  <c r="E397"/>
  <c r="A426"/>
  <c r="N426" s="1"/>
  <c r="E425"/>
  <c r="A202"/>
  <c r="N202" s="1"/>
  <c r="E201"/>
  <c r="A594"/>
  <c r="M593"/>
  <c r="L593"/>
  <c r="A370"/>
  <c r="M369"/>
  <c r="L369"/>
  <c r="M61"/>
  <c r="L61"/>
  <c r="M89"/>
  <c r="L89"/>
  <c r="A482"/>
  <c r="M481"/>
  <c r="L481"/>
  <c r="M173"/>
  <c r="L173"/>
  <c r="I481"/>
  <c r="J593"/>
  <c r="J481"/>
  <c r="J369"/>
  <c r="H593"/>
  <c r="H481"/>
  <c r="H369"/>
  <c r="A258"/>
  <c r="M257"/>
  <c r="L257"/>
  <c r="H257"/>
  <c r="G257"/>
  <c r="A146"/>
  <c r="M145"/>
  <c r="G145"/>
  <c r="L145"/>
  <c r="H145"/>
  <c r="A174"/>
  <c r="I173"/>
  <c r="G173"/>
  <c r="J173"/>
  <c r="H173"/>
  <c r="I61"/>
  <c r="H61"/>
  <c r="J61"/>
  <c r="G61"/>
  <c r="I89"/>
  <c r="G89"/>
  <c r="H89"/>
  <c r="J89"/>
  <c r="A62"/>
  <c r="O61"/>
  <c r="O89"/>
  <c r="A90"/>
  <c r="E370" l="1"/>
  <c r="N370"/>
  <c r="E90"/>
  <c r="N90"/>
  <c r="E174"/>
  <c r="N174"/>
  <c r="E594"/>
  <c r="N594"/>
  <c r="E146"/>
  <c r="N146"/>
  <c r="E62"/>
  <c r="N62"/>
  <c r="E258"/>
  <c r="N258"/>
  <c r="E482"/>
  <c r="N482"/>
  <c r="O202"/>
  <c r="E202"/>
  <c r="L202"/>
  <c r="M202"/>
  <c r="J202"/>
  <c r="I202"/>
  <c r="H202"/>
  <c r="A203"/>
  <c r="N203" s="1"/>
  <c r="G202"/>
  <c r="A399"/>
  <c r="N399" s="1"/>
  <c r="E398"/>
  <c r="L398"/>
  <c r="H398"/>
  <c r="G398"/>
  <c r="M398"/>
  <c r="O398"/>
  <c r="J398"/>
  <c r="I398"/>
  <c r="A343"/>
  <c r="N343" s="1"/>
  <c r="E342"/>
  <c r="L342"/>
  <c r="M342"/>
  <c r="H342"/>
  <c r="J342"/>
  <c r="G342"/>
  <c r="O342"/>
  <c r="I342"/>
  <c r="A539"/>
  <c r="N539" s="1"/>
  <c r="E538"/>
  <c r="M538"/>
  <c r="L538"/>
  <c r="O538"/>
  <c r="H538"/>
  <c r="G538"/>
  <c r="J538"/>
  <c r="I538"/>
  <c r="A315"/>
  <c r="N315" s="1"/>
  <c r="E314"/>
  <c r="G314"/>
  <c r="L314"/>
  <c r="O314"/>
  <c r="M314"/>
  <c r="H314"/>
  <c r="J314"/>
  <c r="I314"/>
  <c r="A511"/>
  <c r="N511" s="1"/>
  <c r="E510"/>
  <c r="H510"/>
  <c r="G510"/>
  <c r="M510"/>
  <c r="L510"/>
  <c r="I510"/>
  <c r="O510"/>
  <c r="J510"/>
  <c r="A427"/>
  <c r="N427" s="1"/>
  <c r="E426"/>
  <c r="M426"/>
  <c r="I426"/>
  <c r="L426"/>
  <c r="H426"/>
  <c r="G426"/>
  <c r="J426"/>
  <c r="O426"/>
  <c r="A623"/>
  <c r="N623" s="1"/>
  <c r="E622"/>
  <c r="H622"/>
  <c r="O622"/>
  <c r="M622"/>
  <c r="L622"/>
  <c r="J622"/>
  <c r="G622"/>
  <c r="I622"/>
  <c r="A567"/>
  <c r="N567" s="1"/>
  <c r="E566"/>
  <c r="M566"/>
  <c r="L566"/>
  <c r="H566"/>
  <c r="G566"/>
  <c r="J566"/>
  <c r="O566"/>
  <c r="I566"/>
  <c r="A119"/>
  <c r="N119" s="1"/>
  <c r="E118"/>
  <c r="M118"/>
  <c r="I118"/>
  <c r="G118"/>
  <c r="L118"/>
  <c r="J118"/>
  <c r="H118"/>
  <c r="O118"/>
  <c r="A231"/>
  <c r="N231" s="1"/>
  <c r="E230"/>
  <c r="J230"/>
  <c r="I230"/>
  <c r="O230"/>
  <c r="L230"/>
  <c r="M230"/>
  <c r="H230"/>
  <c r="G230"/>
  <c r="A287"/>
  <c r="N287" s="1"/>
  <c r="E286"/>
  <c r="H286"/>
  <c r="I286"/>
  <c r="M286"/>
  <c r="G286"/>
  <c r="L286"/>
  <c r="O286"/>
  <c r="J286"/>
  <c r="A455"/>
  <c r="N455" s="1"/>
  <c r="E454"/>
  <c r="M454"/>
  <c r="L454"/>
  <c r="H454"/>
  <c r="G454"/>
  <c r="J454"/>
  <c r="I454"/>
  <c r="O454"/>
  <c r="M90"/>
  <c r="L90"/>
  <c r="A371"/>
  <c r="M370"/>
  <c r="L370"/>
  <c r="G370"/>
  <c r="I370"/>
  <c r="H370"/>
  <c r="J370"/>
  <c r="O370"/>
  <c r="M174"/>
  <c r="L174"/>
  <c r="A147"/>
  <c r="H146"/>
  <c r="M146"/>
  <c r="G146"/>
  <c r="L146"/>
  <c r="J146"/>
  <c r="O146"/>
  <c r="I146"/>
  <c r="A483"/>
  <c r="M482"/>
  <c r="L482"/>
  <c r="G482"/>
  <c r="H482"/>
  <c r="J482"/>
  <c r="I482"/>
  <c r="O482"/>
  <c r="A259"/>
  <c r="G258"/>
  <c r="M258"/>
  <c r="L258"/>
  <c r="H258"/>
  <c r="J258"/>
  <c r="I258"/>
  <c r="O258"/>
  <c r="M62"/>
  <c r="L62"/>
  <c r="A595"/>
  <c r="M594"/>
  <c r="L594"/>
  <c r="G594"/>
  <c r="H594"/>
  <c r="J594"/>
  <c r="I594"/>
  <c r="O594"/>
  <c r="O174"/>
  <c r="I174"/>
  <c r="J174"/>
  <c r="G174"/>
  <c r="H174"/>
  <c r="A175"/>
  <c r="I90"/>
  <c r="J90"/>
  <c r="G90"/>
  <c r="H90"/>
  <c r="I62"/>
  <c r="G62"/>
  <c r="J62"/>
  <c r="H62"/>
  <c r="O62"/>
  <c r="A63"/>
  <c r="O90"/>
  <c r="A91"/>
  <c r="E63" l="1"/>
  <c r="N63"/>
  <c r="E595"/>
  <c r="N595"/>
  <c r="E91"/>
  <c r="N91"/>
  <c r="E175"/>
  <c r="N175"/>
  <c r="E259"/>
  <c r="N259"/>
  <c r="E483"/>
  <c r="N483"/>
  <c r="E147"/>
  <c r="N147"/>
  <c r="E371"/>
  <c r="N371"/>
  <c r="A456"/>
  <c r="N456" s="1"/>
  <c r="E455"/>
  <c r="L455"/>
  <c r="M455"/>
  <c r="H455"/>
  <c r="G455"/>
  <c r="J455"/>
  <c r="I455"/>
  <c r="O455"/>
  <c r="O231"/>
  <c r="E231"/>
  <c r="G231"/>
  <c r="J231"/>
  <c r="I231"/>
  <c r="H231"/>
  <c r="L231"/>
  <c r="M231"/>
  <c r="A232"/>
  <c r="N232" s="1"/>
  <c r="A568"/>
  <c r="N568" s="1"/>
  <c r="E567"/>
  <c r="L567"/>
  <c r="H567"/>
  <c r="G567"/>
  <c r="J567"/>
  <c r="M567"/>
  <c r="I567"/>
  <c r="O567"/>
  <c r="A428"/>
  <c r="N428" s="1"/>
  <c r="E427"/>
  <c r="O427"/>
  <c r="M427"/>
  <c r="H427"/>
  <c r="G427"/>
  <c r="J427"/>
  <c r="L427"/>
  <c r="I427"/>
  <c r="A316"/>
  <c r="N316" s="1"/>
  <c r="E315"/>
  <c r="L315"/>
  <c r="M315"/>
  <c r="H315"/>
  <c r="J315"/>
  <c r="G315"/>
  <c r="I315"/>
  <c r="O315"/>
  <c r="A344"/>
  <c r="N344" s="1"/>
  <c r="E343"/>
  <c r="M343"/>
  <c r="H343"/>
  <c r="J343"/>
  <c r="L343"/>
  <c r="G343"/>
  <c r="I343"/>
  <c r="O343"/>
  <c r="A288"/>
  <c r="N288" s="1"/>
  <c r="E287"/>
  <c r="G287"/>
  <c r="L287"/>
  <c r="M287"/>
  <c r="O287"/>
  <c r="H287"/>
  <c r="J287"/>
  <c r="I287"/>
  <c r="A120"/>
  <c r="N120" s="1"/>
  <c r="E119"/>
  <c r="M119"/>
  <c r="G119"/>
  <c r="I119"/>
  <c r="L119"/>
  <c r="H119"/>
  <c r="J119"/>
  <c r="O119"/>
  <c r="A624"/>
  <c r="N624" s="1"/>
  <c r="E623"/>
  <c r="M623"/>
  <c r="L623"/>
  <c r="G623"/>
  <c r="H623"/>
  <c r="J623"/>
  <c r="I623"/>
  <c r="O623"/>
  <c r="A512"/>
  <c r="N512" s="1"/>
  <c r="E511"/>
  <c r="I511"/>
  <c r="L511"/>
  <c r="M511"/>
  <c r="H511"/>
  <c r="G511"/>
  <c r="J511"/>
  <c r="O511"/>
  <c r="A540"/>
  <c r="N540" s="1"/>
  <c r="E539"/>
  <c r="L539"/>
  <c r="M539"/>
  <c r="H539"/>
  <c r="G539"/>
  <c r="J539"/>
  <c r="I539"/>
  <c r="O539"/>
  <c r="A400"/>
  <c r="N400" s="1"/>
  <c r="E399"/>
  <c r="M399"/>
  <c r="O399"/>
  <c r="L399"/>
  <c r="H399"/>
  <c r="G399"/>
  <c r="J399"/>
  <c r="I399"/>
  <c r="E203"/>
  <c r="L203"/>
  <c r="J203"/>
  <c r="M203"/>
  <c r="I203"/>
  <c r="H203"/>
  <c r="O203"/>
  <c r="G203"/>
  <c r="A204"/>
  <c r="N204" s="1"/>
  <c r="M91"/>
  <c r="L91"/>
  <c r="M175"/>
  <c r="L175"/>
  <c r="A260"/>
  <c r="M259"/>
  <c r="L259"/>
  <c r="H259"/>
  <c r="G259"/>
  <c r="I259"/>
  <c r="J259"/>
  <c r="O259"/>
  <c r="O147"/>
  <c r="M147"/>
  <c r="G147"/>
  <c r="L147"/>
  <c r="H147"/>
  <c r="I147"/>
  <c r="A148"/>
  <c r="J147"/>
  <c r="A596"/>
  <c r="M595"/>
  <c r="L595"/>
  <c r="G595"/>
  <c r="H595"/>
  <c r="J595"/>
  <c r="O595"/>
  <c r="I595"/>
  <c r="M63"/>
  <c r="L63"/>
  <c r="A484"/>
  <c r="M483"/>
  <c r="L483"/>
  <c r="G483"/>
  <c r="H483"/>
  <c r="J483"/>
  <c r="I483"/>
  <c r="O483"/>
  <c r="A372"/>
  <c r="M371"/>
  <c r="L371"/>
  <c r="G371"/>
  <c r="I371"/>
  <c r="H371"/>
  <c r="J371"/>
  <c r="O371"/>
  <c r="I175"/>
  <c r="G175"/>
  <c r="J175"/>
  <c r="H175"/>
  <c r="A176"/>
  <c r="O175"/>
  <c r="I91"/>
  <c r="G91"/>
  <c r="J91"/>
  <c r="H91"/>
  <c r="I63"/>
  <c r="J63"/>
  <c r="G63"/>
  <c r="H63"/>
  <c r="A92"/>
  <c r="O91"/>
  <c r="A64"/>
  <c r="O63"/>
  <c r="E64" l="1"/>
  <c r="N64"/>
  <c r="E176"/>
  <c r="N176"/>
  <c r="E484"/>
  <c r="N484"/>
  <c r="E148"/>
  <c r="N148"/>
  <c r="E92"/>
  <c r="N92"/>
  <c r="E596"/>
  <c r="N596"/>
  <c r="E260"/>
  <c r="N260"/>
  <c r="E372"/>
  <c r="N372"/>
  <c r="I540"/>
  <c r="E540"/>
  <c r="L540"/>
  <c r="M540"/>
  <c r="H540"/>
  <c r="G540"/>
  <c r="J540"/>
  <c r="A541"/>
  <c r="N541" s="1"/>
  <c r="I624"/>
  <c r="E624"/>
  <c r="M624"/>
  <c r="G624"/>
  <c r="H624"/>
  <c r="J624"/>
  <c r="A625"/>
  <c r="N625" s="1"/>
  <c r="L624"/>
  <c r="I288"/>
  <c r="E288"/>
  <c r="M288"/>
  <c r="L288"/>
  <c r="H288"/>
  <c r="J288"/>
  <c r="A289"/>
  <c r="N289" s="1"/>
  <c r="G288"/>
  <c r="I316"/>
  <c r="E316"/>
  <c r="H316"/>
  <c r="J316"/>
  <c r="L316"/>
  <c r="M316"/>
  <c r="G316"/>
  <c r="A317"/>
  <c r="N317" s="1"/>
  <c r="E568"/>
  <c r="H568"/>
  <c r="G568"/>
  <c r="J568"/>
  <c r="A569"/>
  <c r="N569" s="1"/>
  <c r="I568"/>
  <c r="L568"/>
  <c r="M568"/>
  <c r="E456"/>
  <c r="L456"/>
  <c r="H456"/>
  <c r="G456"/>
  <c r="M456"/>
  <c r="I456"/>
  <c r="J456"/>
  <c r="A457"/>
  <c r="N457" s="1"/>
  <c r="E204"/>
  <c r="M204"/>
  <c r="I204"/>
  <c r="H204"/>
  <c r="J204"/>
  <c r="A205"/>
  <c r="N205" s="1"/>
  <c r="G204"/>
  <c r="L204"/>
  <c r="I400"/>
  <c r="E400"/>
  <c r="M400"/>
  <c r="L400"/>
  <c r="H400"/>
  <c r="G400"/>
  <c r="J400"/>
  <c r="A401"/>
  <c r="N401" s="1"/>
  <c r="I512"/>
  <c r="E512"/>
  <c r="M512"/>
  <c r="H512"/>
  <c r="G512"/>
  <c r="J512"/>
  <c r="A513"/>
  <c r="N513" s="1"/>
  <c r="L512"/>
  <c r="A121"/>
  <c r="N121" s="1"/>
  <c r="E120"/>
  <c r="M120"/>
  <c r="L120"/>
  <c r="J120"/>
  <c r="H120"/>
  <c r="G120"/>
  <c r="I120"/>
  <c r="E344"/>
  <c r="H344"/>
  <c r="J344"/>
  <c r="G344"/>
  <c r="I344"/>
  <c r="A345"/>
  <c r="N345" s="1"/>
  <c r="L344"/>
  <c r="M344"/>
  <c r="I428"/>
  <c r="E428"/>
  <c r="H428"/>
  <c r="G428"/>
  <c r="J428"/>
  <c r="L428"/>
  <c r="M428"/>
  <c r="A429"/>
  <c r="N429" s="1"/>
  <c r="E232"/>
  <c r="I232"/>
  <c r="H232"/>
  <c r="L232"/>
  <c r="A233"/>
  <c r="N233" s="1"/>
  <c r="G232"/>
  <c r="M232"/>
  <c r="J232"/>
  <c r="I372"/>
  <c r="M372"/>
  <c r="L372"/>
  <c r="A373"/>
  <c r="G372"/>
  <c r="H372"/>
  <c r="J372"/>
  <c r="I260"/>
  <c r="G260"/>
  <c r="M260"/>
  <c r="H260"/>
  <c r="L260"/>
  <c r="J260"/>
  <c r="A261"/>
  <c r="I484"/>
  <c r="M484"/>
  <c r="L484"/>
  <c r="G484"/>
  <c r="H484"/>
  <c r="J484"/>
  <c r="A485"/>
  <c r="M148"/>
  <c r="L148"/>
  <c r="A149"/>
  <c r="I148"/>
  <c r="H148"/>
  <c r="J148"/>
  <c r="G148"/>
  <c r="M64"/>
  <c r="L64"/>
  <c r="M176"/>
  <c r="L176"/>
  <c r="M92"/>
  <c r="L92"/>
  <c r="I596"/>
  <c r="M596"/>
  <c r="L596"/>
  <c r="G596"/>
  <c r="H596"/>
  <c r="J596"/>
  <c r="A597"/>
  <c r="A93"/>
  <c r="I92"/>
  <c r="H92"/>
  <c r="J92"/>
  <c r="G92"/>
  <c r="A65"/>
  <c r="I64"/>
  <c r="G64"/>
  <c r="H64"/>
  <c r="J64"/>
  <c r="A177"/>
  <c r="I176"/>
  <c r="J176"/>
  <c r="G176"/>
  <c r="H176"/>
  <c r="E177" l="1"/>
  <c r="N177"/>
  <c r="E597"/>
  <c r="N597"/>
  <c r="E485"/>
  <c r="N485"/>
  <c r="E149"/>
  <c r="N149"/>
  <c r="E93"/>
  <c r="N93"/>
  <c r="E261"/>
  <c r="N261"/>
  <c r="E65"/>
  <c r="N65"/>
  <c r="E373"/>
  <c r="N373"/>
  <c r="E345"/>
  <c r="L345"/>
  <c r="J345"/>
  <c r="M345"/>
  <c r="I345"/>
  <c r="H345"/>
  <c r="A346"/>
  <c r="N346" s="1"/>
  <c r="G345"/>
  <c r="E625"/>
  <c r="H625"/>
  <c r="L625"/>
  <c r="A626"/>
  <c r="N626" s="1"/>
  <c r="M625"/>
  <c r="G625"/>
  <c r="J625"/>
  <c r="I625"/>
  <c r="E541"/>
  <c r="I541"/>
  <c r="H541"/>
  <c r="A542"/>
  <c r="N542" s="1"/>
  <c r="G541"/>
  <c r="L541"/>
  <c r="M541"/>
  <c r="J541"/>
  <c r="E233"/>
  <c r="L233"/>
  <c r="A234"/>
  <c r="N234" s="1"/>
  <c r="J233"/>
  <c r="M233"/>
  <c r="G233"/>
  <c r="I233"/>
  <c r="H233"/>
  <c r="A122"/>
  <c r="N122" s="1"/>
  <c r="E121"/>
  <c r="J121"/>
  <c r="L121"/>
  <c r="H121"/>
  <c r="M121"/>
  <c r="G121"/>
  <c r="I121"/>
  <c r="E457"/>
  <c r="H457"/>
  <c r="A458"/>
  <c r="N458" s="1"/>
  <c r="G457"/>
  <c r="L457"/>
  <c r="J457"/>
  <c r="I457"/>
  <c r="M457"/>
  <c r="E569"/>
  <c r="L569"/>
  <c r="A570"/>
  <c r="N570" s="1"/>
  <c r="G569"/>
  <c r="M569"/>
  <c r="J569"/>
  <c r="I569"/>
  <c r="H569"/>
  <c r="E289"/>
  <c r="M289"/>
  <c r="J289"/>
  <c r="I289"/>
  <c r="H289"/>
  <c r="L289"/>
  <c r="A290"/>
  <c r="N290" s="1"/>
  <c r="G289"/>
  <c r="E429"/>
  <c r="L429"/>
  <c r="M429"/>
  <c r="J429"/>
  <c r="I429"/>
  <c r="H429"/>
  <c r="A430"/>
  <c r="N430" s="1"/>
  <c r="G429"/>
  <c r="E513"/>
  <c r="M513"/>
  <c r="J513"/>
  <c r="I513"/>
  <c r="H513"/>
  <c r="G513"/>
  <c r="L513"/>
  <c r="A514"/>
  <c r="N514" s="1"/>
  <c r="E401"/>
  <c r="L401"/>
  <c r="A402"/>
  <c r="N402" s="1"/>
  <c r="M401"/>
  <c r="G401"/>
  <c r="I401"/>
  <c r="J401"/>
  <c r="H401"/>
  <c r="E205"/>
  <c r="G205"/>
  <c r="I205"/>
  <c r="H205"/>
  <c r="L205"/>
  <c r="A206"/>
  <c r="N206" s="1"/>
  <c r="M205"/>
  <c r="J205"/>
  <c r="E317"/>
  <c r="I317"/>
  <c r="H317"/>
  <c r="A318"/>
  <c r="N318" s="1"/>
  <c r="G317"/>
  <c r="L317"/>
  <c r="M317"/>
  <c r="J317"/>
  <c r="M177"/>
  <c r="L177"/>
  <c r="M65"/>
  <c r="L65"/>
  <c r="M597"/>
  <c r="L597"/>
  <c r="A598"/>
  <c r="G597"/>
  <c r="H597"/>
  <c r="I597"/>
  <c r="J597"/>
  <c r="M485"/>
  <c r="L485"/>
  <c r="I485"/>
  <c r="J485"/>
  <c r="A486"/>
  <c r="G485"/>
  <c r="H485"/>
  <c r="M261"/>
  <c r="L261"/>
  <c r="I261"/>
  <c r="J261"/>
  <c r="A262"/>
  <c r="G261"/>
  <c r="H261"/>
  <c r="M373"/>
  <c r="L373"/>
  <c r="A374"/>
  <c r="G373"/>
  <c r="H373"/>
  <c r="I373"/>
  <c r="J373"/>
  <c r="M149"/>
  <c r="L149"/>
  <c r="A150"/>
  <c r="G149"/>
  <c r="H149"/>
  <c r="I149"/>
  <c r="J149"/>
  <c r="M93"/>
  <c r="L93"/>
  <c r="A178"/>
  <c r="I177"/>
  <c r="G177"/>
  <c r="J177"/>
  <c r="H177"/>
  <c r="A94"/>
  <c r="I93"/>
  <c r="G93"/>
  <c r="J93"/>
  <c r="H93"/>
  <c r="A66"/>
  <c r="I65"/>
  <c r="J65"/>
  <c r="G65"/>
  <c r="H65"/>
  <c r="E178" l="1"/>
  <c r="N178"/>
  <c r="E262"/>
  <c r="N262"/>
  <c r="E66"/>
  <c r="N66"/>
  <c r="E486"/>
  <c r="N486"/>
  <c r="E94"/>
  <c r="N94"/>
  <c r="E150"/>
  <c r="N150"/>
  <c r="E598"/>
  <c r="N598"/>
  <c r="E374"/>
  <c r="N374"/>
  <c r="E206"/>
  <c r="G206"/>
  <c r="L206"/>
  <c r="J206"/>
  <c r="M206"/>
  <c r="I206"/>
  <c r="H206"/>
  <c r="E402"/>
  <c r="L402"/>
  <c r="I402"/>
  <c r="J402"/>
  <c r="M402"/>
  <c r="H402"/>
  <c r="G402"/>
  <c r="E514"/>
  <c r="L514"/>
  <c r="M514"/>
  <c r="I514"/>
  <c r="H514"/>
  <c r="G514"/>
  <c r="J514"/>
  <c r="E570"/>
  <c r="M570"/>
  <c r="I570"/>
  <c r="H570"/>
  <c r="G570"/>
  <c r="L570"/>
  <c r="J570"/>
  <c r="I122"/>
  <c r="E122"/>
  <c r="L122"/>
  <c r="H122"/>
  <c r="G122"/>
  <c r="M122"/>
  <c r="J122"/>
  <c r="E626"/>
  <c r="M626"/>
  <c r="G626"/>
  <c r="J626"/>
  <c r="L626"/>
  <c r="I626"/>
  <c r="H626"/>
  <c r="E290"/>
  <c r="M290"/>
  <c r="H290"/>
  <c r="J290"/>
  <c r="L290"/>
  <c r="G290"/>
  <c r="I290"/>
  <c r="E234"/>
  <c r="L234"/>
  <c r="G234"/>
  <c r="M234"/>
  <c r="J234"/>
  <c r="I234"/>
  <c r="H234"/>
  <c r="E542"/>
  <c r="L542"/>
  <c r="H542"/>
  <c r="M542"/>
  <c r="G542"/>
  <c r="J542"/>
  <c r="I542"/>
  <c r="E318"/>
  <c r="M318"/>
  <c r="G318"/>
  <c r="L318"/>
  <c r="I318"/>
  <c r="J318"/>
  <c r="H318"/>
  <c r="E430"/>
  <c r="M430"/>
  <c r="G430"/>
  <c r="I430"/>
  <c r="L430"/>
  <c r="J430"/>
  <c r="H430"/>
  <c r="E458"/>
  <c r="M458"/>
  <c r="I458"/>
  <c r="H458"/>
  <c r="G458"/>
  <c r="L458"/>
  <c r="J458"/>
  <c r="E346"/>
  <c r="L346"/>
  <c r="M346"/>
  <c r="G346"/>
  <c r="I346"/>
  <c r="J346"/>
  <c r="H346"/>
  <c r="M66"/>
  <c r="L66"/>
  <c r="M178"/>
  <c r="L178"/>
  <c r="M150"/>
  <c r="L150"/>
  <c r="I150"/>
  <c r="H150"/>
  <c r="G150"/>
  <c r="J150"/>
  <c r="M374"/>
  <c r="L374"/>
  <c r="J374"/>
  <c r="G374"/>
  <c r="I374"/>
  <c r="H374"/>
  <c r="M598"/>
  <c r="L598"/>
  <c r="J598"/>
  <c r="G598"/>
  <c r="I598"/>
  <c r="H598"/>
  <c r="M94"/>
  <c r="L94"/>
  <c r="M262"/>
  <c r="L262"/>
  <c r="I262"/>
  <c r="H262"/>
  <c r="J262"/>
  <c r="G262"/>
  <c r="M486"/>
  <c r="L486"/>
  <c r="J486"/>
  <c r="G486"/>
  <c r="I486"/>
  <c r="H486"/>
  <c r="I66"/>
  <c r="G66"/>
  <c r="H66"/>
  <c r="J66"/>
  <c r="I178"/>
  <c r="J178"/>
  <c r="G178"/>
  <c r="H178"/>
  <c r="I94"/>
  <c r="H94"/>
  <c r="J94"/>
  <c r="G94"/>
  <c r="O4" l="1"/>
  <c r="F75" i="36"/>
  <c r="B75" s="1"/>
  <c r="F58"/>
  <c r="B58" s="1"/>
  <c r="F27"/>
  <c r="F28" s="1"/>
  <c r="F74"/>
  <c r="B74" s="1"/>
  <c r="F73"/>
  <c r="B73" s="1"/>
  <c r="F71"/>
  <c r="F72" s="1"/>
  <c r="B72" s="1"/>
  <c r="F68"/>
  <c r="F69" s="1"/>
  <c r="F66"/>
  <c r="B66" s="1"/>
  <c r="F65"/>
  <c r="B65" s="1"/>
  <c r="F64"/>
  <c r="B64" s="1"/>
  <c r="F60"/>
  <c r="F61" s="1"/>
  <c r="F49"/>
  <c r="F50" s="1"/>
  <c r="F51" s="1"/>
  <c r="F37"/>
  <c r="F38" s="1"/>
  <c r="F36"/>
  <c r="F26"/>
  <c r="B26" s="1"/>
  <c r="F25"/>
  <c r="B25" s="1"/>
  <c r="F23"/>
  <c r="F24" s="1"/>
  <c r="B24" s="1"/>
  <c r="F18"/>
  <c r="F19" s="1"/>
  <c r="F17"/>
  <c r="F7"/>
  <c r="F8" s="1"/>
  <c r="F6"/>
  <c r="F5"/>
  <c r="B5" s="1"/>
  <c r="B2"/>
  <c r="B11" i="1"/>
  <c r="B49" i="36"/>
  <c r="F3"/>
  <c r="B3" s="1"/>
  <c r="P11" i="1"/>
  <c r="J4" i="37"/>
  <c r="H4"/>
  <c r="F4"/>
  <c r="C4"/>
  <c r="A5"/>
  <c r="N5" s="1"/>
  <c r="A49" i="36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I4" i="37"/>
  <c r="A4" i="21"/>
  <c r="A5" s="1"/>
  <c r="A6" s="1"/>
  <c r="A7" s="1"/>
  <c r="A8" s="1"/>
  <c r="A9" s="1"/>
  <c r="A10" s="1"/>
  <c r="A11" s="1"/>
  <c r="A12" s="1"/>
  <c r="A13" s="1"/>
  <c r="A14" s="1"/>
  <c r="A15" s="1"/>
  <c r="A12" i="1"/>
  <c r="P12" s="1"/>
  <c r="G4" i="37"/>
  <c r="H67" i="8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C67"/>
  <c r="I67" s="1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B6" i="36"/>
  <c r="B17"/>
  <c r="B27"/>
  <c r="B35"/>
  <c r="B36"/>
  <c r="F67"/>
  <c r="B67" s="1"/>
  <c r="B68"/>
  <c r="B71" l="1"/>
  <c r="F59"/>
  <c r="B59" s="1"/>
  <c r="B23"/>
  <c r="F29"/>
  <c r="F30" s="1"/>
  <c r="B30" s="1"/>
  <c r="B28"/>
  <c r="B12" i="1"/>
  <c r="B18" i="36"/>
  <c r="F4"/>
  <c r="B4" s="1"/>
  <c r="B60"/>
  <c r="A6" i="37"/>
  <c r="J6" s="1"/>
  <c r="E5"/>
  <c r="C5"/>
  <c r="B38" i="36"/>
  <c r="F39"/>
  <c r="B69"/>
  <c r="F70"/>
  <c r="B70" s="1"/>
  <c r="A13" i="1"/>
  <c r="B7" i="36"/>
  <c r="B37"/>
  <c r="D5" i="37"/>
  <c r="F5"/>
  <c r="L5" s="1"/>
  <c r="L4"/>
  <c r="M4"/>
  <c r="O5"/>
  <c r="G5"/>
  <c r="H5"/>
  <c r="I5"/>
  <c r="J5"/>
  <c r="B8" i="36"/>
  <c r="F9"/>
  <c r="F31"/>
  <c r="B61"/>
  <c r="F62"/>
  <c r="B19"/>
  <c r="F20"/>
  <c r="B51"/>
  <c r="F52"/>
  <c r="B29"/>
  <c r="B50"/>
  <c r="G67" i="8"/>
  <c r="A1" i="37"/>
  <c r="B4" s="1"/>
  <c r="K12" i="1"/>
  <c r="D4" i="37"/>
  <c r="C6" l="1"/>
  <c r="H6"/>
  <c r="F6"/>
  <c r="L6" s="1"/>
  <c r="G6"/>
  <c r="A7"/>
  <c r="E7" s="1"/>
  <c r="I6"/>
  <c r="O6"/>
  <c r="D6"/>
  <c r="E6"/>
  <c r="N6"/>
  <c r="K4"/>
  <c r="M5"/>
  <c r="B5"/>
  <c r="K5" s="1"/>
  <c r="F40" i="36"/>
  <c r="B39"/>
  <c r="B13" i="1"/>
  <c r="P13"/>
  <c r="A14"/>
  <c r="D7" i="37"/>
  <c r="F53" i="36"/>
  <c r="B52"/>
  <c r="F63"/>
  <c r="B63" s="1"/>
  <c r="B62"/>
  <c r="F10"/>
  <c r="B9"/>
  <c r="F32"/>
  <c r="B31"/>
  <c r="B20"/>
  <c r="F21"/>
  <c r="A8" i="37" l="1"/>
  <c r="N8" s="1"/>
  <c r="N7"/>
  <c r="G7"/>
  <c r="F7"/>
  <c r="L7" s="1"/>
  <c r="M6"/>
  <c r="H7"/>
  <c r="J7"/>
  <c r="C7"/>
  <c r="O7"/>
  <c r="I7"/>
  <c r="E8"/>
  <c r="B6"/>
  <c r="K6" s="1"/>
  <c r="A15" i="1"/>
  <c r="P14"/>
  <c r="B14"/>
  <c r="F41" i="36"/>
  <c r="B40"/>
  <c r="B7" i="37"/>
  <c r="K7" s="1"/>
  <c r="I8"/>
  <c r="B53" i="36"/>
  <c r="F54"/>
  <c r="B21"/>
  <c r="F22"/>
  <c r="B22" s="1"/>
  <c r="B32"/>
  <c r="F33"/>
  <c r="B10"/>
  <c r="F11"/>
  <c r="C8" i="37" l="1"/>
  <c r="O8" s="1"/>
  <c r="D8"/>
  <c r="G8"/>
  <c r="F8"/>
  <c r="M8" s="1"/>
  <c r="A9"/>
  <c r="E9" s="1"/>
  <c r="A11"/>
  <c r="N11" s="1"/>
  <c r="J8"/>
  <c r="H8"/>
  <c r="M7"/>
  <c r="N9"/>
  <c r="B8"/>
  <c r="K8" s="1"/>
  <c r="F42" i="36"/>
  <c r="B41"/>
  <c r="P15" i="1"/>
  <c r="B15"/>
  <c r="A16"/>
  <c r="G9" i="37"/>
  <c r="I9"/>
  <c r="J11"/>
  <c r="D9"/>
  <c r="C9"/>
  <c r="O9" s="1"/>
  <c r="F55" i="36"/>
  <c r="B54"/>
  <c r="B11"/>
  <c r="F12"/>
  <c r="B33"/>
  <c r="F34"/>
  <c r="B34" s="1"/>
  <c r="E11" i="37" l="1"/>
  <c r="F9"/>
  <c r="L9" s="1"/>
  <c r="A10"/>
  <c r="J9"/>
  <c r="H9"/>
  <c r="D11"/>
  <c r="A12"/>
  <c r="H11"/>
  <c r="O11"/>
  <c r="L8"/>
  <c r="C11"/>
  <c r="F11"/>
  <c r="L11" s="1"/>
  <c r="G11"/>
  <c r="I11"/>
  <c r="E10"/>
  <c r="N10"/>
  <c r="E12"/>
  <c r="N12"/>
  <c r="B9"/>
  <c r="K9" s="1"/>
  <c r="A17" i="1"/>
  <c r="P16"/>
  <c r="B16"/>
  <c r="B42" i="36"/>
  <c r="F43"/>
  <c r="M9" i="37"/>
  <c r="J10"/>
  <c r="G10"/>
  <c r="H10"/>
  <c r="I10"/>
  <c r="O12"/>
  <c r="H12"/>
  <c r="I12"/>
  <c r="J12"/>
  <c r="G12"/>
  <c r="A13"/>
  <c r="C10"/>
  <c r="O10" s="1"/>
  <c r="F10"/>
  <c r="D10"/>
  <c r="F12"/>
  <c r="D12"/>
  <c r="C12"/>
  <c r="B12" i="36"/>
  <c r="F13"/>
  <c r="B55"/>
  <c r="F56"/>
  <c r="M11" i="37" l="1"/>
  <c r="E13"/>
  <c r="N13"/>
  <c r="B10"/>
  <c r="K10" s="1"/>
  <c r="B43" i="36"/>
  <c r="F44"/>
  <c r="A18" i="1"/>
  <c r="P17"/>
  <c r="B17"/>
  <c r="L10" i="37"/>
  <c r="M10"/>
  <c r="L12"/>
  <c r="M12"/>
  <c r="O13"/>
  <c r="G13"/>
  <c r="H13"/>
  <c r="I13"/>
  <c r="J13"/>
  <c r="A14"/>
  <c r="C13"/>
  <c r="F13"/>
  <c r="D13"/>
  <c r="F14" i="36"/>
  <c r="B13"/>
  <c r="F57"/>
  <c r="B57" s="1"/>
  <c r="B56"/>
  <c r="B11" i="37" l="1"/>
  <c r="K11" s="1"/>
  <c r="E14"/>
  <c r="N14"/>
  <c r="B18" i="1"/>
  <c r="A19"/>
  <c r="P18"/>
  <c r="B44" i="36"/>
  <c r="F45"/>
  <c r="L13" i="37"/>
  <c r="M13"/>
  <c r="B12"/>
  <c r="O14"/>
  <c r="J14"/>
  <c r="G14"/>
  <c r="H14"/>
  <c r="I14"/>
  <c r="A15"/>
  <c r="F14"/>
  <c r="C14"/>
  <c r="D14"/>
  <c r="B14" i="36"/>
  <c r="F15"/>
  <c r="E15" i="37" l="1"/>
  <c r="N15"/>
  <c r="P19" i="1"/>
  <c r="B19"/>
  <c r="A20"/>
  <c r="B45" i="36"/>
  <c r="F46"/>
  <c r="L14" i="37"/>
  <c r="M14"/>
  <c r="K12"/>
  <c r="B13"/>
  <c r="F15"/>
  <c r="C15"/>
  <c r="O15" s="1"/>
  <c r="I15"/>
  <c r="J15"/>
  <c r="G15"/>
  <c r="H15"/>
  <c r="D15"/>
  <c r="A16"/>
  <c r="N16" s="1"/>
  <c r="A18"/>
  <c r="F16" i="36"/>
  <c r="B16" s="1"/>
  <c r="B15"/>
  <c r="E18" i="37" l="1"/>
  <c r="N18"/>
  <c r="F16"/>
  <c r="L16" s="1"/>
  <c r="E16"/>
  <c r="P20" i="1"/>
  <c r="B20"/>
  <c r="A21"/>
  <c r="B46" i="36"/>
  <c r="F47"/>
  <c r="L15" i="37"/>
  <c r="M15"/>
  <c r="K13"/>
  <c r="B14"/>
  <c r="H16"/>
  <c r="I16"/>
  <c r="J16"/>
  <c r="G16"/>
  <c r="O18"/>
  <c r="J18"/>
  <c r="G18"/>
  <c r="H18"/>
  <c r="I18"/>
  <c r="A17"/>
  <c r="N17" s="1"/>
  <c r="C16"/>
  <c r="O16" s="1"/>
  <c r="D16"/>
  <c r="A19"/>
  <c r="K13" i="1"/>
  <c r="E19" i="37" l="1"/>
  <c r="N19"/>
  <c r="M16"/>
  <c r="F17"/>
  <c r="L17" s="1"/>
  <c r="E17"/>
  <c r="A22" i="1"/>
  <c r="P21"/>
  <c r="B21"/>
  <c r="B47" i="36"/>
  <c r="F48"/>
  <c r="B48" s="1"/>
  <c r="D17" i="37"/>
  <c r="C17"/>
  <c r="O17" s="1"/>
  <c r="K14"/>
  <c r="B15"/>
  <c r="O19"/>
  <c r="I19"/>
  <c r="J19"/>
  <c r="G19"/>
  <c r="H19"/>
  <c r="G17"/>
  <c r="H17"/>
  <c r="I17"/>
  <c r="J17"/>
  <c r="A20"/>
  <c r="C18"/>
  <c r="F18"/>
  <c r="D18"/>
  <c r="E20" l="1"/>
  <c r="N20"/>
  <c r="M17"/>
  <c r="I16" i="1"/>
  <c r="J16"/>
  <c r="K16"/>
  <c r="A23"/>
  <c r="B22"/>
  <c r="P22"/>
  <c r="M18" i="37"/>
  <c r="L18"/>
  <c r="K15"/>
  <c r="B16"/>
  <c r="H20"/>
  <c r="I20"/>
  <c r="J20"/>
  <c r="G20"/>
  <c r="A21"/>
  <c r="O20"/>
  <c r="F19"/>
  <c r="D19"/>
  <c r="C19"/>
  <c r="E21" l="1"/>
  <c r="N21"/>
  <c r="I17" i="1"/>
  <c r="J17"/>
  <c r="K17"/>
  <c r="A24"/>
  <c r="P23"/>
  <c r="B23"/>
  <c r="I14"/>
  <c r="J14"/>
  <c r="K14"/>
  <c r="I15"/>
  <c r="J15"/>
  <c r="K15"/>
  <c r="I20"/>
  <c r="J20"/>
  <c r="K20"/>
  <c r="I18"/>
  <c r="J18"/>
  <c r="K18"/>
  <c r="I19"/>
  <c r="J19"/>
  <c r="K19"/>
  <c r="I21"/>
  <c r="J21"/>
  <c r="K21"/>
  <c r="M19" i="37"/>
  <c r="L19"/>
  <c r="K16"/>
  <c r="B17"/>
  <c r="G21"/>
  <c r="H21"/>
  <c r="I21"/>
  <c r="J21"/>
  <c r="A22"/>
  <c r="O21"/>
  <c r="D20"/>
  <c r="C20"/>
  <c r="F20"/>
  <c r="E22" l="1"/>
  <c r="N22"/>
  <c r="B24" i="1"/>
  <c r="P24"/>
  <c r="A25"/>
  <c r="J22"/>
  <c r="I22"/>
  <c r="K22"/>
  <c r="L20" i="37"/>
  <c r="M20"/>
  <c r="K17"/>
  <c r="B18"/>
  <c r="J22"/>
  <c r="G22"/>
  <c r="H22"/>
  <c r="I22"/>
  <c r="A25"/>
  <c r="A23"/>
  <c r="F21"/>
  <c r="D21"/>
  <c r="C21"/>
  <c r="E25" l="1"/>
  <c r="N25"/>
  <c r="E23"/>
  <c r="N23"/>
  <c r="P25" i="1"/>
  <c r="B25"/>
  <c r="A26"/>
  <c r="I23"/>
  <c r="J23"/>
  <c r="O23"/>
  <c r="K23"/>
  <c r="L23"/>
  <c r="M23"/>
  <c r="N23"/>
  <c r="M21" i="37"/>
  <c r="L21"/>
  <c r="B19"/>
  <c r="K18"/>
  <c r="G25"/>
  <c r="H25"/>
  <c r="I25"/>
  <c r="J25"/>
  <c r="A24"/>
  <c r="I23"/>
  <c r="J23"/>
  <c r="G23"/>
  <c r="H23"/>
  <c r="A26"/>
  <c r="O25"/>
  <c r="F22"/>
  <c r="C22"/>
  <c r="O22" s="1"/>
  <c r="D22"/>
  <c r="E24" l="1"/>
  <c r="N24"/>
  <c r="E26"/>
  <c r="N26"/>
  <c r="P26" i="1"/>
  <c r="A27"/>
  <c r="B26"/>
  <c r="I24"/>
  <c r="J24"/>
  <c r="K24"/>
  <c r="O24"/>
  <c r="L24"/>
  <c r="N24"/>
  <c r="M24"/>
  <c r="M22" i="37"/>
  <c r="L22"/>
  <c r="K19"/>
  <c r="B20"/>
  <c r="H24"/>
  <c r="I24"/>
  <c r="J24"/>
  <c r="G24"/>
  <c r="J26"/>
  <c r="G26"/>
  <c r="H26"/>
  <c r="I26"/>
  <c r="A27"/>
  <c r="O26"/>
  <c r="C23"/>
  <c r="O23" s="1"/>
  <c r="D23"/>
  <c r="F23"/>
  <c r="E27" l="1"/>
  <c r="N27"/>
  <c r="A28" i="1"/>
  <c r="B27"/>
  <c r="P27"/>
  <c r="I25"/>
  <c r="J25"/>
  <c r="N25"/>
  <c r="L25"/>
  <c r="O25"/>
  <c r="M25"/>
  <c r="K25"/>
  <c r="M23" i="37"/>
  <c r="L23"/>
  <c r="K20"/>
  <c r="B21"/>
  <c r="I27"/>
  <c r="J27"/>
  <c r="G27"/>
  <c r="H27"/>
  <c r="A28"/>
  <c r="O27"/>
  <c r="C24"/>
  <c r="O24" s="1"/>
  <c r="F24"/>
  <c r="D24"/>
  <c r="E28" l="1"/>
  <c r="N28"/>
  <c r="B28" i="1"/>
  <c r="P28"/>
  <c r="A29"/>
  <c r="I26"/>
  <c r="J26"/>
  <c r="M26"/>
  <c r="N26"/>
  <c r="O26"/>
  <c r="L26"/>
  <c r="K26"/>
  <c r="M24" i="37"/>
  <c r="L24"/>
  <c r="K21"/>
  <c r="B22"/>
  <c r="H28"/>
  <c r="I28"/>
  <c r="J28"/>
  <c r="G28"/>
  <c r="A29"/>
  <c r="O28"/>
  <c r="D25"/>
  <c r="F25"/>
  <c r="C25"/>
  <c r="M25" l="1"/>
  <c r="L25"/>
  <c r="E29"/>
  <c r="N29"/>
  <c r="I27" i="1"/>
  <c r="J27"/>
  <c r="O27"/>
  <c r="L27"/>
  <c r="N27"/>
  <c r="K27"/>
  <c r="M27"/>
  <c r="B29"/>
  <c r="P29"/>
  <c r="A30"/>
  <c r="K22" i="37"/>
  <c r="B23"/>
  <c r="G29"/>
  <c r="H29"/>
  <c r="I29"/>
  <c r="J29"/>
  <c r="A32"/>
  <c r="A30"/>
  <c r="D26"/>
  <c r="C26"/>
  <c r="F26"/>
  <c r="M26" l="1"/>
  <c r="L26"/>
  <c r="E32"/>
  <c r="N32"/>
  <c r="E30"/>
  <c r="N30"/>
  <c r="I28" i="1"/>
  <c r="J28"/>
  <c r="K28"/>
  <c r="N28"/>
  <c r="L28"/>
  <c r="O28"/>
  <c r="M28"/>
  <c r="P30"/>
  <c r="B30"/>
  <c r="K23" i="37"/>
  <c r="B24"/>
  <c r="A33"/>
  <c r="H32"/>
  <c r="I32"/>
  <c r="O32"/>
  <c r="J32"/>
  <c r="G32"/>
  <c r="C32"/>
  <c r="F32"/>
  <c r="L32" s="1"/>
  <c r="D32"/>
  <c r="J30"/>
  <c r="G30"/>
  <c r="H30"/>
  <c r="I30"/>
  <c r="A31"/>
  <c r="F27"/>
  <c r="D27"/>
  <c r="C27"/>
  <c r="M32" l="1"/>
  <c r="M27"/>
  <c r="L27"/>
  <c r="E31"/>
  <c r="N31"/>
  <c r="E33"/>
  <c r="N33"/>
  <c r="J29" i="1"/>
  <c r="I29"/>
  <c r="O29"/>
  <c r="K29"/>
  <c r="M29"/>
  <c r="L29"/>
  <c r="N29"/>
  <c r="K24" i="37"/>
  <c r="B25"/>
  <c r="H33"/>
  <c r="C33"/>
  <c r="G33"/>
  <c r="F33"/>
  <c r="M33" s="1"/>
  <c r="I33"/>
  <c r="J33"/>
  <c r="D33"/>
  <c r="A34"/>
  <c r="O33"/>
  <c r="I31"/>
  <c r="J31"/>
  <c r="G31"/>
  <c r="H31"/>
  <c r="D28"/>
  <c r="C28"/>
  <c r="F28"/>
  <c r="L33" l="1"/>
  <c r="M28"/>
  <c r="L28"/>
  <c r="E34"/>
  <c r="N34"/>
  <c r="I30" i="1"/>
  <c r="I6" s="1"/>
  <c r="J30"/>
  <c r="J6" s="1"/>
  <c r="O30"/>
  <c r="P6" i="16" s="1"/>
  <c r="M30" i="1"/>
  <c r="N6" i="16" s="1"/>
  <c r="K30" i="1"/>
  <c r="K6" s="1"/>
  <c r="L6" i="16" s="1"/>
  <c r="N30" i="1"/>
  <c r="O6" i="16" s="1"/>
  <c r="L30" i="1"/>
  <c r="K25" i="37"/>
  <c r="B26"/>
  <c r="C34"/>
  <c r="G34"/>
  <c r="F34"/>
  <c r="L34" s="1"/>
  <c r="J34"/>
  <c r="D34"/>
  <c r="I34"/>
  <c r="A35"/>
  <c r="H34"/>
  <c r="O34"/>
  <c r="F29"/>
  <c r="C29"/>
  <c r="O29" s="1"/>
  <c r="D29"/>
  <c r="M29" l="1"/>
  <c r="L29"/>
  <c r="M34"/>
  <c r="E35"/>
  <c r="N35"/>
  <c r="P6" i="41"/>
  <c r="O6"/>
  <c r="N6"/>
  <c r="M6"/>
  <c r="L6"/>
  <c r="K26" i="37"/>
  <c r="B27"/>
  <c r="D35"/>
  <c r="I35"/>
  <c r="A36"/>
  <c r="H35"/>
  <c r="C35"/>
  <c r="G35"/>
  <c r="J35"/>
  <c r="F35"/>
  <c r="M35" s="1"/>
  <c r="O35"/>
  <c r="D30"/>
  <c r="C30"/>
  <c r="O30" s="1"/>
  <c r="F30"/>
  <c r="L35" l="1"/>
  <c r="L30"/>
  <c r="M30"/>
  <c r="E36"/>
  <c r="N36"/>
  <c r="K27"/>
  <c r="B28"/>
  <c r="A37"/>
  <c r="I36"/>
  <c r="H36"/>
  <c r="C36"/>
  <c r="G36"/>
  <c r="D36"/>
  <c r="F36"/>
  <c r="L36" s="1"/>
  <c r="J36"/>
  <c r="A39"/>
  <c r="F31"/>
  <c r="D31"/>
  <c r="C31"/>
  <c r="O31" s="1"/>
  <c r="M36" l="1"/>
  <c r="M31"/>
  <c r="L31"/>
  <c r="E39"/>
  <c r="N39"/>
  <c r="E37"/>
  <c r="N37"/>
  <c r="K28"/>
  <c r="B29"/>
  <c r="D39"/>
  <c r="G39"/>
  <c r="A40"/>
  <c r="J39"/>
  <c r="C39"/>
  <c r="I39"/>
  <c r="F39"/>
  <c r="M39" s="1"/>
  <c r="H39"/>
  <c r="O39"/>
  <c r="C37"/>
  <c r="F37"/>
  <c r="M37" s="1"/>
  <c r="G37"/>
  <c r="D37"/>
  <c r="J37"/>
  <c r="A38"/>
  <c r="I37"/>
  <c r="H37"/>
  <c r="L39" l="1"/>
  <c r="L37"/>
  <c r="E40"/>
  <c r="N40"/>
  <c r="E38"/>
  <c r="N38"/>
  <c r="K29"/>
  <c r="B30"/>
  <c r="C38"/>
  <c r="F38"/>
  <c r="M38" s="1"/>
  <c r="H38"/>
  <c r="G38"/>
  <c r="I38"/>
  <c r="D38"/>
  <c r="J38"/>
  <c r="J40"/>
  <c r="C40"/>
  <c r="I40"/>
  <c r="F40"/>
  <c r="M40" s="1"/>
  <c r="H40"/>
  <c r="D40"/>
  <c r="A41"/>
  <c r="G40"/>
  <c r="O40"/>
  <c r="L40" l="1"/>
  <c r="L38"/>
  <c r="E41"/>
  <c r="N41"/>
  <c r="K30"/>
  <c r="B31"/>
  <c r="C41"/>
  <c r="H41"/>
  <c r="F41"/>
  <c r="M41" s="1"/>
  <c r="G41"/>
  <c r="J41"/>
  <c r="D41"/>
  <c r="A42"/>
  <c r="I41"/>
  <c r="O41"/>
  <c r="L41" l="1"/>
  <c r="E42"/>
  <c r="N42"/>
  <c r="K31"/>
  <c r="B32"/>
  <c r="C42"/>
  <c r="F42"/>
  <c r="L42" s="1"/>
  <c r="J42"/>
  <c r="D42"/>
  <c r="I42"/>
  <c r="A43"/>
  <c r="G42"/>
  <c r="H42"/>
  <c r="O42"/>
  <c r="O36"/>
  <c r="M42" l="1"/>
  <c r="E43"/>
  <c r="N43"/>
  <c r="K32"/>
  <c r="B33"/>
  <c r="D43"/>
  <c r="G43"/>
  <c r="A44"/>
  <c r="J43"/>
  <c r="C43"/>
  <c r="I43"/>
  <c r="H43"/>
  <c r="F43"/>
  <c r="L43" s="1"/>
  <c r="A46"/>
  <c r="O37"/>
  <c r="M43" l="1"/>
  <c r="E46"/>
  <c r="N46"/>
  <c r="E44"/>
  <c r="N44"/>
  <c r="K33"/>
  <c r="B34"/>
  <c r="A47"/>
  <c r="H46"/>
  <c r="C46"/>
  <c r="G46"/>
  <c r="F46"/>
  <c r="L46" s="1"/>
  <c r="J46"/>
  <c r="D46"/>
  <c r="I46"/>
  <c r="O46"/>
  <c r="J44"/>
  <c r="G44"/>
  <c r="C44"/>
  <c r="I44"/>
  <c r="D44"/>
  <c r="F44"/>
  <c r="L44" s="1"/>
  <c r="H44"/>
  <c r="A45"/>
  <c r="O38"/>
  <c r="M46" l="1"/>
  <c r="M44"/>
  <c r="E45"/>
  <c r="N45"/>
  <c r="E47"/>
  <c r="N47"/>
  <c r="K34"/>
  <c r="B35"/>
  <c r="F47"/>
  <c r="M47" s="1"/>
  <c r="G47"/>
  <c r="D47"/>
  <c r="J47"/>
  <c r="I47"/>
  <c r="H47"/>
  <c r="A48"/>
  <c r="C47"/>
  <c r="O47"/>
  <c r="F45"/>
  <c r="L45" s="1"/>
  <c r="J45"/>
  <c r="I45"/>
  <c r="D45"/>
  <c r="H45"/>
  <c r="C45"/>
  <c r="G45"/>
  <c r="L47" l="1"/>
  <c r="M45"/>
  <c r="E48"/>
  <c r="N48"/>
  <c r="K35"/>
  <c r="B36"/>
  <c r="D48"/>
  <c r="F48"/>
  <c r="M48" s="1"/>
  <c r="J48"/>
  <c r="A49"/>
  <c r="I48"/>
  <c r="H48"/>
  <c r="C48"/>
  <c r="G48"/>
  <c r="O48"/>
  <c r="L48" l="1"/>
  <c r="E49"/>
  <c r="N49"/>
  <c r="K36"/>
  <c r="B37"/>
  <c r="F49"/>
  <c r="L49" s="1"/>
  <c r="H49"/>
  <c r="I49"/>
  <c r="D49"/>
  <c r="G49"/>
  <c r="C49"/>
  <c r="A50"/>
  <c r="J49"/>
  <c r="O49"/>
  <c r="M49" l="1"/>
  <c r="E50"/>
  <c r="N50"/>
  <c r="K37"/>
  <c r="B38"/>
  <c r="C50"/>
  <c r="G50"/>
  <c r="F50"/>
  <c r="M50" s="1"/>
  <c r="J50"/>
  <c r="D50"/>
  <c r="I50"/>
  <c r="A51"/>
  <c r="H50"/>
  <c r="A53"/>
  <c r="L50" l="1"/>
  <c r="K38"/>
  <c r="B39"/>
  <c r="E53"/>
  <c r="N53"/>
  <c r="E51"/>
  <c r="N51"/>
  <c r="D51"/>
  <c r="A52"/>
  <c r="I51"/>
  <c r="C51"/>
  <c r="H51"/>
  <c r="F51"/>
  <c r="L51" s="1"/>
  <c r="G51"/>
  <c r="J51"/>
  <c r="H53"/>
  <c r="G53"/>
  <c r="A54"/>
  <c r="J53"/>
  <c r="O53"/>
  <c r="I53"/>
  <c r="O43"/>
  <c r="M51" l="1"/>
  <c r="K39"/>
  <c r="B40"/>
  <c r="E54"/>
  <c r="N54"/>
  <c r="E52"/>
  <c r="N52"/>
  <c r="J52"/>
  <c r="I52"/>
  <c r="C52"/>
  <c r="H52"/>
  <c r="D52"/>
  <c r="F52"/>
  <c r="M52" s="1"/>
  <c r="G52"/>
  <c r="I54"/>
  <c r="O54"/>
  <c r="G54"/>
  <c r="H54"/>
  <c r="A55"/>
  <c r="J54"/>
  <c r="O44"/>
  <c r="L52" l="1"/>
  <c r="K40"/>
  <c r="B41"/>
  <c r="E55"/>
  <c r="N55"/>
  <c r="I55"/>
  <c r="H55"/>
  <c r="O55"/>
  <c r="G55"/>
  <c r="A56"/>
  <c r="J55"/>
  <c r="O45"/>
  <c r="K41" l="1"/>
  <c r="B42"/>
  <c r="E56"/>
  <c r="N56"/>
  <c r="H56"/>
  <c r="G56"/>
  <c r="O56"/>
  <c r="J56"/>
  <c r="A57"/>
  <c r="I56"/>
  <c r="K42" l="1"/>
  <c r="B43"/>
  <c r="E57"/>
  <c r="N57"/>
  <c r="I57"/>
  <c r="G57"/>
  <c r="J57"/>
  <c r="A58"/>
  <c r="H57"/>
  <c r="K43" l="1"/>
  <c r="B44"/>
  <c r="E58"/>
  <c r="N58"/>
  <c r="I58"/>
  <c r="H58"/>
  <c r="A59"/>
  <c r="G58"/>
  <c r="J58"/>
  <c r="K44" l="1"/>
  <c r="B45"/>
  <c r="E59"/>
  <c r="N59"/>
  <c r="G59"/>
  <c r="J59"/>
  <c r="I59"/>
  <c r="H59"/>
  <c r="A67"/>
  <c r="K45" l="1"/>
  <c r="B46"/>
  <c r="E67"/>
  <c r="N67"/>
  <c r="G67"/>
  <c r="J67"/>
  <c r="I67"/>
  <c r="H67"/>
  <c r="O67"/>
  <c r="A68"/>
  <c r="O50"/>
  <c r="K46" l="1"/>
  <c r="B47"/>
  <c r="E68"/>
  <c r="N68"/>
  <c r="J68"/>
  <c r="A69"/>
  <c r="I68"/>
  <c r="H68"/>
  <c r="G68"/>
  <c r="O68"/>
  <c r="O51"/>
  <c r="K47" l="1"/>
  <c r="B48"/>
  <c r="E69"/>
  <c r="N69"/>
  <c r="J69"/>
  <c r="O69"/>
  <c r="H69"/>
  <c r="I69"/>
  <c r="A70"/>
  <c r="G69"/>
  <c r="O52"/>
  <c r="K48" l="1"/>
  <c r="B49"/>
  <c r="E70"/>
  <c r="N70"/>
  <c r="I70"/>
  <c r="O70"/>
  <c r="G70"/>
  <c r="H70"/>
  <c r="A71"/>
  <c r="J70"/>
  <c r="F53"/>
  <c r="C53"/>
  <c r="D53"/>
  <c r="L53" l="1"/>
  <c r="M53"/>
  <c r="K49"/>
  <c r="B50"/>
  <c r="E71"/>
  <c r="N71"/>
  <c r="G71"/>
  <c r="A72"/>
  <c r="H71"/>
  <c r="J71"/>
  <c r="I71"/>
  <c r="A74"/>
  <c r="C54"/>
  <c r="F54"/>
  <c r="D54"/>
  <c r="L54" l="1"/>
  <c r="M54"/>
  <c r="K50"/>
  <c r="B51"/>
  <c r="E74"/>
  <c r="N74"/>
  <c r="E72"/>
  <c r="N72"/>
  <c r="L74"/>
  <c r="M74"/>
  <c r="H74"/>
  <c r="G74"/>
  <c r="O74"/>
  <c r="I74"/>
  <c r="A75"/>
  <c r="J74"/>
  <c r="J72"/>
  <c r="A73"/>
  <c r="I72"/>
  <c r="H72"/>
  <c r="G72"/>
  <c r="F55"/>
  <c r="D55"/>
  <c r="C55"/>
  <c r="L55" l="1"/>
  <c r="M55"/>
  <c r="K51"/>
  <c r="B52"/>
  <c r="E75"/>
  <c r="N75"/>
  <c r="E73"/>
  <c r="N73"/>
  <c r="L75"/>
  <c r="M75"/>
  <c r="G73"/>
  <c r="J73"/>
  <c r="I73"/>
  <c r="H73"/>
  <c r="I75"/>
  <c r="H75"/>
  <c r="O75"/>
  <c r="G75"/>
  <c r="A76"/>
  <c r="J75"/>
  <c r="C56"/>
  <c r="D56"/>
  <c r="F56"/>
  <c r="M56" l="1"/>
  <c r="L56"/>
  <c r="K52"/>
  <c r="B53"/>
  <c r="E76"/>
  <c r="N76"/>
  <c r="L76"/>
  <c r="M76"/>
  <c r="J76"/>
  <c r="A77"/>
  <c r="I76"/>
  <c r="O76"/>
  <c r="H76"/>
  <c r="G76"/>
  <c r="F57"/>
  <c r="D57"/>
  <c r="C57"/>
  <c r="O57" s="1"/>
  <c r="M57" l="1"/>
  <c r="L57"/>
  <c r="K53"/>
  <c r="B54"/>
  <c r="E77"/>
  <c r="N77"/>
  <c r="L77"/>
  <c r="M77"/>
  <c r="I77"/>
  <c r="A78"/>
  <c r="H77"/>
  <c r="G77"/>
  <c r="J77"/>
  <c r="O77"/>
  <c r="D58"/>
  <c r="C58"/>
  <c r="O58" s="1"/>
  <c r="F58"/>
  <c r="M58" l="1"/>
  <c r="L58"/>
  <c r="K54"/>
  <c r="B55"/>
  <c r="E78"/>
  <c r="N78"/>
  <c r="L78"/>
  <c r="M78"/>
  <c r="J78"/>
  <c r="I78"/>
  <c r="H78"/>
  <c r="A79"/>
  <c r="G78"/>
  <c r="A81"/>
  <c r="F59"/>
  <c r="D59"/>
  <c r="C59"/>
  <c r="O59" s="1"/>
  <c r="M59" l="1"/>
  <c r="L59"/>
  <c r="K55"/>
  <c r="B56"/>
  <c r="E81"/>
  <c r="N81"/>
  <c r="E79"/>
  <c r="N79"/>
  <c r="L81"/>
  <c r="M81"/>
  <c r="L79"/>
  <c r="M79"/>
  <c r="J79"/>
  <c r="I79"/>
  <c r="H79"/>
  <c r="G79"/>
  <c r="A80"/>
  <c r="H81"/>
  <c r="G81"/>
  <c r="O81"/>
  <c r="J81"/>
  <c r="A82"/>
  <c r="I81"/>
  <c r="C60"/>
  <c r="B60"/>
  <c r="K60" s="1"/>
  <c r="D60"/>
  <c r="F60"/>
  <c r="K56" l="1"/>
  <c r="B57"/>
  <c r="E80"/>
  <c r="N80"/>
  <c r="E82"/>
  <c r="N82"/>
  <c r="L80"/>
  <c r="M80"/>
  <c r="L82"/>
  <c r="M82"/>
  <c r="H80"/>
  <c r="G80"/>
  <c r="J80"/>
  <c r="I80"/>
  <c r="J82"/>
  <c r="I82"/>
  <c r="O82"/>
  <c r="H82"/>
  <c r="A83"/>
  <c r="G82"/>
  <c r="B61"/>
  <c r="K61" s="1"/>
  <c r="D61"/>
  <c r="F61"/>
  <c r="C61"/>
  <c r="K57" l="1"/>
  <c r="B58"/>
  <c r="E83"/>
  <c r="N83"/>
  <c r="L83"/>
  <c r="M83"/>
  <c r="G83"/>
  <c r="A84"/>
  <c r="J83"/>
  <c r="I83"/>
  <c r="H83"/>
  <c r="O83"/>
  <c r="C62"/>
  <c r="F62"/>
  <c r="B62"/>
  <c r="K62" s="1"/>
  <c r="D62"/>
  <c r="K58" l="1"/>
  <c r="B59"/>
  <c r="K59" s="1"/>
  <c r="E84"/>
  <c r="N84"/>
  <c r="L84"/>
  <c r="M84"/>
  <c r="J84"/>
  <c r="A85"/>
  <c r="I84"/>
  <c r="H84"/>
  <c r="G84"/>
  <c r="O84"/>
  <c r="F63"/>
  <c r="C63"/>
  <c r="B63"/>
  <c r="K63" s="1"/>
  <c r="D63"/>
  <c r="E85" l="1"/>
  <c r="N85"/>
  <c r="L85"/>
  <c r="M85"/>
  <c r="G85"/>
  <c r="J85"/>
  <c r="I85"/>
  <c r="A86"/>
  <c r="H85"/>
  <c r="C64"/>
  <c r="O64" s="1"/>
  <c r="D64"/>
  <c r="B64"/>
  <c r="K64" s="1"/>
  <c r="F64"/>
  <c r="E86" l="1"/>
  <c r="N86"/>
  <c r="L86"/>
  <c r="M86"/>
  <c r="G86"/>
  <c r="J86"/>
  <c r="I86"/>
  <c r="A87"/>
  <c r="H86"/>
  <c r="F65"/>
  <c r="C65"/>
  <c r="O65" s="1"/>
  <c r="B65"/>
  <c r="K65" s="1"/>
  <c r="D65"/>
  <c r="E87" l="1"/>
  <c r="N87"/>
  <c r="L87"/>
  <c r="M87"/>
  <c r="G87"/>
  <c r="J87"/>
  <c r="H87"/>
  <c r="I87"/>
  <c r="A95"/>
  <c r="B66"/>
  <c r="K66" s="1"/>
  <c r="D66"/>
  <c r="F66"/>
  <c r="C66"/>
  <c r="O66" s="1"/>
  <c r="E95" l="1"/>
  <c r="N95"/>
  <c r="L95"/>
  <c r="M95"/>
  <c r="G95"/>
  <c r="A96"/>
  <c r="J95"/>
  <c r="I95"/>
  <c r="H95"/>
  <c r="O95"/>
  <c r="C67"/>
  <c r="B67"/>
  <c r="K67" s="1"/>
  <c r="D67"/>
  <c r="F67"/>
  <c r="M67" l="1"/>
  <c r="L67"/>
  <c r="E96"/>
  <c r="N96"/>
  <c r="L96"/>
  <c r="M96"/>
  <c r="J96"/>
  <c r="A97"/>
  <c r="I96"/>
  <c r="H96"/>
  <c r="G96"/>
  <c r="O96"/>
  <c r="F68"/>
  <c r="B68"/>
  <c r="K68" s="1"/>
  <c r="D68"/>
  <c r="C68"/>
  <c r="M68" l="1"/>
  <c r="L68"/>
  <c r="E97"/>
  <c r="N97"/>
  <c r="L97"/>
  <c r="M97"/>
  <c r="J97"/>
  <c r="O97"/>
  <c r="I97"/>
  <c r="A98"/>
  <c r="H97"/>
  <c r="G97"/>
  <c r="D69"/>
  <c r="C69"/>
  <c r="F69"/>
  <c r="B69"/>
  <c r="K69" s="1"/>
  <c r="M69" l="1"/>
  <c r="L69"/>
  <c r="E98"/>
  <c r="N98"/>
  <c r="L98"/>
  <c r="M98"/>
  <c r="I98"/>
  <c r="O98"/>
  <c r="H98"/>
  <c r="A99"/>
  <c r="G98"/>
  <c r="J98"/>
  <c r="B70"/>
  <c r="K70" s="1"/>
  <c r="F70"/>
  <c r="D70"/>
  <c r="C70"/>
  <c r="M70" l="1"/>
  <c r="L70"/>
  <c r="E99"/>
  <c r="N99"/>
  <c r="L99"/>
  <c r="M99"/>
  <c r="G99"/>
  <c r="A100"/>
  <c r="J99"/>
  <c r="I99"/>
  <c r="H99"/>
  <c r="A102"/>
  <c r="D71"/>
  <c r="C71"/>
  <c r="O71" s="1"/>
  <c r="F71"/>
  <c r="B71"/>
  <c r="K71" s="1"/>
  <c r="M71" l="1"/>
  <c r="L71"/>
  <c r="E102"/>
  <c r="N102"/>
  <c r="E100"/>
  <c r="N100"/>
  <c r="L102"/>
  <c r="M102"/>
  <c r="L100"/>
  <c r="M100"/>
  <c r="H102"/>
  <c r="G102"/>
  <c r="J102"/>
  <c r="O102"/>
  <c r="I102"/>
  <c r="A103"/>
  <c r="J100"/>
  <c r="A101"/>
  <c r="I100"/>
  <c r="G100"/>
  <c r="H100"/>
  <c r="F72"/>
  <c r="B72"/>
  <c r="K72" s="1"/>
  <c r="C72"/>
  <c r="O72" s="1"/>
  <c r="D72"/>
  <c r="M72" l="1"/>
  <c r="L72"/>
  <c r="E101"/>
  <c r="N101"/>
  <c r="E103"/>
  <c r="N103"/>
  <c r="L101"/>
  <c r="M101"/>
  <c r="L103"/>
  <c r="M103"/>
  <c r="G101"/>
  <c r="H101"/>
  <c r="J101"/>
  <c r="I101"/>
  <c r="I103"/>
  <c r="H103"/>
  <c r="O103"/>
  <c r="G103"/>
  <c r="A104"/>
  <c r="J103"/>
  <c r="F73"/>
  <c r="B73"/>
  <c r="K73" s="1"/>
  <c r="C73"/>
  <c r="O73" s="1"/>
  <c r="D73"/>
  <c r="M73" l="1"/>
  <c r="L73"/>
  <c r="E104"/>
  <c r="N104"/>
  <c r="L104"/>
  <c r="M104"/>
  <c r="J104"/>
  <c r="A105"/>
  <c r="I104"/>
  <c r="G104"/>
  <c r="O104"/>
  <c r="H104"/>
  <c r="C74"/>
  <c r="F74"/>
  <c r="D74"/>
  <c r="B74"/>
  <c r="K74" s="1"/>
  <c r="E105" l="1"/>
  <c r="N105"/>
  <c r="L105"/>
  <c r="M105"/>
  <c r="I105"/>
  <c r="A106"/>
  <c r="H105"/>
  <c r="G105"/>
  <c r="J105"/>
  <c r="O105"/>
  <c r="B75"/>
  <c r="K75" s="1"/>
  <c r="C75"/>
  <c r="F75"/>
  <c r="D75"/>
  <c r="E106" l="1"/>
  <c r="N106"/>
  <c r="L106"/>
  <c r="M106"/>
  <c r="J106"/>
  <c r="I106"/>
  <c r="H106"/>
  <c r="A107"/>
  <c r="G106"/>
  <c r="A109"/>
  <c r="F76"/>
  <c r="C76"/>
  <c r="B76"/>
  <c r="K76" s="1"/>
  <c r="D76"/>
  <c r="E109" l="1"/>
  <c r="N109"/>
  <c r="E107"/>
  <c r="N107"/>
  <c r="L109"/>
  <c r="M109"/>
  <c r="L107"/>
  <c r="M107"/>
  <c r="J107"/>
  <c r="I107"/>
  <c r="H107"/>
  <c r="G107"/>
  <c r="A108"/>
  <c r="H109"/>
  <c r="G109"/>
  <c r="O109"/>
  <c r="J109"/>
  <c r="A110"/>
  <c r="I109"/>
  <c r="C77"/>
  <c r="F77"/>
  <c r="D77"/>
  <c r="B77"/>
  <c r="K77" s="1"/>
  <c r="E108" l="1"/>
  <c r="N108"/>
  <c r="E110"/>
  <c r="N110"/>
  <c r="L108"/>
  <c r="M108"/>
  <c r="L110"/>
  <c r="M110"/>
  <c r="H108"/>
  <c r="G108"/>
  <c r="J108"/>
  <c r="I108"/>
  <c r="J110"/>
  <c r="O110"/>
  <c r="I110"/>
  <c r="H110"/>
  <c r="A111"/>
  <c r="G110"/>
  <c r="D78"/>
  <c r="C78"/>
  <c r="O78" s="1"/>
  <c r="F78"/>
  <c r="B78"/>
  <c r="K78" s="1"/>
  <c r="E111" l="1"/>
  <c r="N111"/>
  <c r="L111"/>
  <c r="M111"/>
  <c r="G111"/>
  <c r="A112"/>
  <c r="J111"/>
  <c r="I111"/>
  <c r="H111"/>
  <c r="O111"/>
  <c r="D79"/>
  <c r="B79"/>
  <c r="K79" s="1"/>
  <c r="F79"/>
  <c r="C79"/>
  <c r="O79" s="1"/>
  <c r="E112" l="1"/>
  <c r="N112"/>
  <c r="L112"/>
  <c r="M112"/>
  <c r="J112"/>
  <c r="A113"/>
  <c r="I112"/>
  <c r="H112"/>
  <c r="G112"/>
  <c r="O112"/>
  <c r="D80"/>
  <c r="C80"/>
  <c r="O80" s="1"/>
  <c r="F80"/>
  <c r="B80"/>
  <c r="K80" s="1"/>
  <c r="E113" l="1"/>
  <c r="N113"/>
  <c r="L113"/>
  <c r="M113"/>
  <c r="J113"/>
  <c r="H113"/>
  <c r="I113"/>
  <c r="A114"/>
  <c r="G113"/>
  <c r="C81"/>
  <c r="F81"/>
  <c r="D81"/>
  <c r="B81"/>
  <c r="K81" s="1"/>
  <c r="E114" l="1"/>
  <c r="N114"/>
  <c r="L114"/>
  <c r="M114"/>
  <c r="J114"/>
  <c r="I114"/>
  <c r="H114"/>
  <c r="A115"/>
  <c r="G114"/>
  <c r="C82"/>
  <c r="B82"/>
  <c r="K82" s="1"/>
  <c r="F82"/>
  <c r="D82"/>
  <c r="E115" l="1"/>
  <c r="N115"/>
  <c r="L115"/>
  <c r="M115"/>
  <c r="I115"/>
  <c r="H115"/>
  <c r="J115"/>
  <c r="G115"/>
  <c r="A123"/>
  <c r="D83"/>
  <c r="C83"/>
  <c r="B83"/>
  <c r="K83" s="1"/>
  <c r="F83"/>
  <c r="E123" l="1"/>
  <c r="N123"/>
  <c r="L123"/>
  <c r="M123"/>
  <c r="G123"/>
  <c r="O123"/>
  <c r="J123"/>
  <c r="H123"/>
  <c r="A124"/>
  <c r="I123"/>
  <c r="F84"/>
  <c r="B84"/>
  <c r="K84" s="1"/>
  <c r="C84"/>
  <c r="D84"/>
  <c r="E124" l="1"/>
  <c r="N124"/>
  <c r="L124"/>
  <c r="M124"/>
  <c r="J124"/>
  <c r="O124"/>
  <c r="I124"/>
  <c r="A125"/>
  <c r="H124"/>
  <c r="G124"/>
  <c r="C85"/>
  <c r="O85" s="1"/>
  <c r="F85"/>
  <c r="D85"/>
  <c r="B85"/>
  <c r="K85" s="1"/>
  <c r="E125" l="1"/>
  <c r="N125"/>
  <c r="L125"/>
  <c r="M125"/>
  <c r="I125"/>
  <c r="O125"/>
  <c r="H125"/>
  <c r="G125"/>
  <c r="J125"/>
  <c r="A126"/>
  <c r="F86"/>
  <c r="B86"/>
  <c r="K86" s="1"/>
  <c r="C86"/>
  <c r="O86" s="1"/>
  <c r="D86"/>
  <c r="E126" l="1"/>
  <c r="N126"/>
  <c r="L126"/>
  <c r="M126"/>
  <c r="I126"/>
  <c r="A127"/>
  <c r="H126"/>
  <c r="O126"/>
  <c r="G126"/>
  <c r="J126"/>
  <c r="A130"/>
  <c r="F87"/>
  <c r="D87"/>
  <c r="C87"/>
  <c r="O87" s="1"/>
  <c r="B87"/>
  <c r="K87" s="1"/>
  <c r="E127" l="1"/>
  <c r="N127"/>
  <c r="E130"/>
  <c r="N130"/>
  <c r="L127"/>
  <c r="M127"/>
  <c r="L130"/>
  <c r="M130"/>
  <c r="G127"/>
  <c r="A128"/>
  <c r="J127"/>
  <c r="I127"/>
  <c r="H127"/>
  <c r="G130"/>
  <c r="J130"/>
  <c r="I130"/>
  <c r="A131"/>
  <c r="H130"/>
  <c r="O130"/>
  <c r="D88"/>
  <c r="F88"/>
  <c r="B88"/>
  <c r="K88" s="1"/>
  <c r="C88"/>
  <c r="E131" l="1"/>
  <c r="N131"/>
  <c r="E128"/>
  <c r="N128"/>
  <c r="L131"/>
  <c r="M131"/>
  <c r="L128"/>
  <c r="M128"/>
  <c r="H131"/>
  <c r="O131"/>
  <c r="G131"/>
  <c r="A132"/>
  <c r="J131"/>
  <c r="I131"/>
  <c r="G128"/>
  <c r="J128"/>
  <c r="A129"/>
  <c r="I128"/>
  <c r="H128"/>
  <c r="D89"/>
  <c r="F89"/>
  <c r="C89"/>
  <c r="B89"/>
  <c r="K89" s="1"/>
  <c r="E129" l="1"/>
  <c r="N129"/>
  <c r="E132"/>
  <c r="N132"/>
  <c r="L132"/>
  <c r="M132"/>
  <c r="L129"/>
  <c r="M129"/>
  <c r="J132"/>
  <c r="A133"/>
  <c r="I132"/>
  <c r="H132"/>
  <c r="G132"/>
  <c r="O132"/>
  <c r="I129"/>
  <c r="H129"/>
  <c r="G129"/>
  <c r="J129"/>
  <c r="F90"/>
  <c r="D90"/>
  <c r="C90"/>
  <c r="B90"/>
  <c r="K90" s="1"/>
  <c r="E133" l="1"/>
  <c r="N133"/>
  <c r="L133"/>
  <c r="M133"/>
  <c r="G133"/>
  <c r="J133"/>
  <c r="O133"/>
  <c r="H133"/>
  <c r="I133"/>
  <c r="A134"/>
  <c r="F91"/>
  <c r="C91"/>
  <c r="D91"/>
  <c r="B91"/>
  <c r="K91" s="1"/>
  <c r="E134" l="1"/>
  <c r="N134"/>
  <c r="L134"/>
  <c r="M134"/>
  <c r="J134"/>
  <c r="I134"/>
  <c r="A135"/>
  <c r="G134"/>
  <c r="H134"/>
  <c r="A137"/>
  <c r="C92"/>
  <c r="O92" s="1"/>
  <c r="F92"/>
  <c r="D92"/>
  <c r="B92"/>
  <c r="K92" s="1"/>
  <c r="E135" l="1"/>
  <c r="N135"/>
  <c r="E137"/>
  <c r="N137"/>
  <c r="L135"/>
  <c r="M135"/>
  <c r="L137"/>
  <c r="M137"/>
  <c r="G137"/>
  <c r="J137"/>
  <c r="A138"/>
  <c r="O137"/>
  <c r="H137"/>
  <c r="I137"/>
  <c r="I135"/>
  <c r="G135"/>
  <c r="A136"/>
  <c r="J135"/>
  <c r="H135"/>
  <c r="F93"/>
  <c r="B93"/>
  <c r="K93" s="1"/>
  <c r="C93"/>
  <c r="O93" s="1"/>
  <c r="D93"/>
  <c r="E136" l="1"/>
  <c r="N136"/>
  <c r="E138"/>
  <c r="N138"/>
  <c r="L136"/>
  <c r="M136"/>
  <c r="L138"/>
  <c r="M138"/>
  <c r="J136"/>
  <c r="I136"/>
  <c r="H136"/>
  <c r="G136"/>
  <c r="J138"/>
  <c r="I138"/>
  <c r="A139"/>
  <c r="H138"/>
  <c r="O138"/>
  <c r="G138"/>
  <c r="B94"/>
  <c r="K94" s="1"/>
  <c r="C94"/>
  <c r="O94" s="1"/>
  <c r="F94"/>
  <c r="D94"/>
  <c r="E139" l="1"/>
  <c r="N139"/>
  <c r="L139"/>
  <c r="M139"/>
  <c r="G139"/>
  <c r="A140"/>
  <c r="J139"/>
  <c r="I139"/>
  <c r="H139"/>
  <c r="O139"/>
  <c r="C95"/>
  <c r="F95"/>
  <c r="D95"/>
  <c r="B95"/>
  <c r="K95" s="1"/>
  <c r="E140" l="1"/>
  <c r="N140"/>
  <c r="L140"/>
  <c r="M140"/>
  <c r="J140"/>
  <c r="O140"/>
  <c r="I140"/>
  <c r="H140"/>
  <c r="G140"/>
  <c r="A141"/>
  <c r="F96"/>
  <c r="B96"/>
  <c r="K96" s="1"/>
  <c r="D96"/>
  <c r="C96"/>
  <c r="E141" l="1"/>
  <c r="N141"/>
  <c r="L141"/>
  <c r="M141"/>
  <c r="J141"/>
  <c r="I141"/>
  <c r="A142"/>
  <c r="H141"/>
  <c r="G141"/>
  <c r="B97"/>
  <c r="K97" s="1"/>
  <c r="C97"/>
  <c r="D97"/>
  <c r="F97"/>
  <c r="E142" l="1"/>
  <c r="N142"/>
  <c r="L142"/>
  <c r="M142"/>
  <c r="J142"/>
  <c r="I142"/>
  <c r="H142"/>
  <c r="A143"/>
  <c r="G142"/>
  <c r="D98"/>
  <c r="B98"/>
  <c r="K98" s="1"/>
  <c r="F98"/>
  <c r="C98"/>
  <c r="E143" l="1"/>
  <c r="N143"/>
  <c r="L143"/>
  <c r="M143"/>
  <c r="I143"/>
  <c r="J143"/>
  <c r="H143"/>
  <c r="G143"/>
  <c r="A151"/>
  <c r="F99"/>
  <c r="C99"/>
  <c r="O99" s="1"/>
  <c r="D99"/>
  <c r="B99"/>
  <c r="K99" s="1"/>
  <c r="E151" l="1"/>
  <c r="N151"/>
  <c r="L151"/>
  <c r="M151"/>
  <c r="G151"/>
  <c r="O151"/>
  <c r="J151"/>
  <c r="H151"/>
  <c r="I151"/>
  <c r="A152"/>
  <c r="D100"/>
  <c r="F100"/>
  <c r="C100"/>
  <c r="O100" s="1"/>
  <c r="B100"/>
  <c r="K100" s="1"/>
  <c r="E152" l="1"/>
  <c r="N152"/>
  <c r="L152"/>
  <c r="M152"/>
  <c r="J152"/>
  <c r="O152"/>
  <c r="I152"/>
  <c r="H152"/>
  <c r="G152"/>
  <c r="A153"/>
  <c r="B101"/>
  <c r="K101" s="1"/>
  <c r="D101"/>
  <c r="F101"/>
  <c r="C101"/>
  <c r="O101" s="1"/>
  <c r="E153" l="1"/>
  <c r="N153"/>
  <c r="L153"/>
  <c r="M153"/>
  <c r="J153"/>
  <c r="A154"/>
  <c r="I153"/>
  <c r="O153"/>
  <c r="H153"/>
  <c r="G153"/>
  <c r="F102"/>
  <c r="B102"/>
  <c r="K102" s="1"/>
  <c r="D102"/>
  <c r="C102"/>
  <c r="E154" l="1"/>
  <c r="N154"/>
  <c r="L154"/>
  <c r="M154"/>
  <c r="I154"/>
  <c r="A155"/>
  <c r="H154"/>
  <c r="O154"/>
  <c r="G154"/>
  <c r="J154"/>
  <c r="B103"/>
  <c r="K103" s="1"/>
  <c r="C103"/>
  <c r="F103"/>
  <c r="D103"/>
  <c r="E155" l="1"/>
  <c r="N155"/>
  <c r="L155"/>
  <c r="M155"/>
  <c r="J155"/>
  <c r="I155"/>
  <c r="G155"/>
  <c r="H155"/>
  <c r="A156"/>
  <c r="A158"/>
  <c r="B104"/>
  <c r="K104" s="1"/>
  <c r="D104"/>
  <c r="C104"/>
  <c r="F104"/>
  <c r="E156" l="1"/>
  <c r="N156"/>
  <c r="E158"/>
  <c r="N158"/>
  <c r="L158"/>
  <c r="M158"/>
  <c r="L156"/>
  <c r="M156"/>
  <c r="A157"/>
  <c r="I156"/>
  <c r="H156"/>
  <c r="J156"/>
  <c r="G156"/>
  <c r="J158"/>
  <c r="I158"/>
  <c r="O158"/>
  <c r="A159"/>
  <c r="G158"/>
  <c r="H158"/>
  <c r="B105"/>
  <c r="K105" s="1"/>
  <c r="C105"/>
  <c r="D105"/>
  <c r="F105"/>
  <c r="E159" l="1"/>
  <c r="N159"/>
  <c r="E157"/>
  <c r="N157"/>
  <c r="L157"/>
  <c r="M157"/>
  <c r="L159"/>
  <c r="M159"/>
  <c r="G157"/>
  <c r="J157"/>
  <c r="I157"/>
  <c r="H157"/>
  <c r="J159"/>
  <c r="I159"/>
  <c r="H159"/>
  <c r="A160"/>
  <c r="O159"/>
  <c r="G159"/>
  <c r="F106"/>
  <c r="C106"/>
  <c r="O106" s="1"/>
  <c r="D106"/>
  <c r="B106"/>
  <c r="K106" s="1"/>
  <c r="E160" l="1"/>
  <c r="N160"/>
  <c r="L160"/>
  <c r="M160"/>
  <c r="H160"/>
  <c r="G160"/>
  <c r="O160"/>
  <c r="J160"/>
  <c r="A161"/>
  <c r="I160"/>
  <c r="D107"/>
  <c r="B107"/>
  <c r="K107" s="1"/>
  <c r="F107"/>
  <c r="C107"/>
  <c r="O107" s="1"/>
  <c r="E161" l="1"/>
  <c r="N161"/>
  <c r="L161"/>
  <c r="M161"/>
  <c r="I161"/>
  <c r="A162"/>
  <c r="A165" s="1"/>
  <c r="H161"/>
  <c r="G161"/>
  <c r="J161"/>
  <c r="O161"/>
  <c r="B108"/>
  <c r="K108" s="1"/>
  <c r="C108"/>
  <c r="O108" s="1"/>
  <c r="F108"/>
  <c r="D108"/>
  <c r="E162" l="1"/>
  <c r="N162"/>
  <c r="E165"/>
  <c r="N165"/>
  <c r="L162"/>
  <c r="M162"/>
  <c r="L165"/>
  <c r="M165"/>
  <c r="H162"/>
  <c r="A163"/>
  <c r="G162"/>
  <c r="J162"/>
  <c r="I162"/>
  <c r="J165"/>
  <c r="O165"/>
  <c r="I165"/>
  <c r="A166"/>
  <c r="H165"/>
  <c r="G165"/>
  <c r="D109"/>
  <c r="B109"/>
  <c r="K109" s="1"/>
  <c r="C109"/>
  <c r="F109"/>
  <c r="E166" l="1"/>
  <c r="N166"/>
  <c r="E163"/>
  <c r="N163"/>
  <c r="L166"/>
  <c r="M166"/>
  <c r="L163"/>
  <c r="M163"/>
  <c r="J166"/>
  <c r="I166"/>
  <c r="O166"/>
  <c r="H166"/>
  <c r="A167"/>
  <c r="G166"/>
  <c r="H163"/>
  <c r="G163"/>
  <c r="A164"/>
  <c r="J163"/>
  <c r="I163"/>
  <c r="D110"/>
  <c r="F110"/>
  <c r="B110"/>
  <c r="K110" s="1"/>
  <c r="C110"/>
  <c r="E167" l="1"/>
  <c r="N167"/>
  <c r="E164"/>
  <c r="N164"/>
  <c r="L167"/>
  <c r="M167"/>
  <c r="L164"/>
  <c r="M164"/>
  <c r="G167"/>
  <c r="O167"/>
  <c r="J167"/>
  <c r="I167"/>
  <c r="H167"/>
  <c r="A168"/>
  <c r="H164"/>
  <c r="G164"/>
  <c r="J164"/>
  <c r="I164"/>
  <c r="F111"/>
  <c r="D111"/>
  <c r="B111"/>
  <c r="K111" s="1"/>
  <c r="C111"/>
  <c r="E168" l="1"/>
  <c r="N168"/>
  <c r="L168"/>
  <c r="M168"/>
  <c r="H168"/>
  <c r="A169"/>
  <c r="G168"/>
  <c r="J168"/>
  <c r="O168"/>
  <c r="I168"/>
  <c r="B112"/>
  <c r="K112" s="1"/>
  <c r="D112"/>
  <c r="C112"/>
  <c r="F112"/>
  <c r="E169" l="1"/>
  <c r="N169"/>
  <c r="L169"/>
  <c r="M169"/>
  <c r="I169"/>
  <c r="A170"/>
  <c r="H169"/>
  <c r="G169"/>
  <c r="J169"/>
  <c r="F113"/>
  <c r="D113"/>
  <c r="C113"/>
  <c r="O113" s="1"/>
  <c r="B113"/>
  <c r="K113" s="1"/>
  <c r="E170" l="1"/>
  <c r="N170"/>
  <c r="L170"/>
  <c r="M170"/>
  <c r="I170"/>
  <c r="H170"/>
  <c r="G170"/>
  <c r="J170"/>
  <c r="A171"/>
  <c r="D114"/>
  <c r="C114"/>
  <c r="O114" s="1"/>
  <c r="F114"/>
  <c r="B114"/>
  <c r="K114" s="1"/>
  <c r="E171" l="1"/>
  <c r="N171"/>
  <c r="L171"/>
  <c r="M171"/>
  <c r="I171"/>
  <c r="H171"/>
  <c r="G171"/>
  <c r="J171"/>
  <c r="A179"/>
  <c r="C115"/>
  <c r="O115" s="1"/>
  <c r="B115"/>
  <c r="K115" s="1"/>
  <c r="F115"/>
  <c r="D115"/>
  <c r="E179" l="1"/>
  <c r="N179"/>
  <c r="L179"/>
  <c r="M179"/>
  <c r="G179"/>
  <c r="A180"/>
  <c r="J179"/>
  <c r="I179"/>
  <c r="H179"/>
  <c r="O179"/>
  <c r="F116"/>
  <c r="B116"/>
  <c r="K116" s="1"/>
  <c r="D116"/>
  <c r="C116"/>
  <c r="E180" l="1"/>
  <c r="N180"/>
  <c r="L180"/>
  <c r="M180"/>
  <c r="J180"/>
  <c r="O180"/>
  <c r="I180"/>
  <c r="H180"/>
  <c r="G180"/>
  <c r="A181"/>
  <c r="B117"/>
  <c r="K117" s="1"/>
  <c r="D117"/>
  <c r="C117"/>
  <c r="F117"/>
  <c r="E181" l="1"/>
  <c r="N181"/>
  <c r="L181"/>
  <c r="M181"/>
  <c r="J181"/>
  <c r="I181"/>
  <c r="O181"/>
  <c r="H181"/>
  <c r="G181"/>
  <c r="A182"/>
  <c r="D118"/>
  <c r="F118"/>
  <c r="B118"/>
  <c r="K118" s="1"/>
  <c r="C118"/>
  <c r="E182" l="1"/>
  <c r="N182"/>
  <c r="L182"/>
  <c r="M182"/>
  <c r="I182"/>
  <c r="H182"/>
  <c r="O182"/>
  <c r="J182"/>
  <c r="A183"/>
  <c r="G182"/>
  <c r="C119"/>
  <c r="B119"/>
  <c r="K119" s="1"/>
  <c r="F119"/>
  <c r="D119"/>
  <c r="E183" l="1"/>
  <c r="N183"/>
  <c r="L183"/>
  <c r="M183"/>
  <c r="A186"/>
  <c r="G183"/>
  <c r="A184"/>
  <c r="J183"/>
  <c r="I183"/>
  <c r="H183"/>
  <c r="C120"/>
  <c r="O120" s="1"/>
  <c r="D120"/>
  <c r="F120"/>
  <c r="B120"/>
  <c r="K120" s="1"/>
  <c r="E186" l="1"/>
  <c r="N186"/>
  <c r="E184"/>
  <c r="N184"/>
  <c r="L184"/>
  <c r="M184"/>
  <c r="L186"/>
  <c r="M186"/>
  <c r="G186"/>
  <c r="J186"/>
  <c r="I186"/>
  <c r="A187"/>
  <c r="H186"/>
  <c r="O186"/>
  <c r="A185"/>
  <c r="I184"/>
  <c r="H184"/>
  <c r="G184"/>
  <c r="J184"/>
  <c r="C121"/>
  <c r="O121" s="1"/>
  <c r="B121"/>
  <c r="K121" s="1"/>
  <c r="F121"/>
  <c r="D121"/>
  <c r="E185" l="1"/>
  <c r="N185"/>
  <c r="E187"/>
  <c r="N187"/>
  <c r="L185"/>
  <c r="M185"/>
  <c r="L187"/>
  <c r="M187"/>
  <c r="I185"/>
  <c r="H185"/>
  <c r="G185"/>
  <c r="J185"/>
  <c r="J187"/>
  <c r="A188"/>
  <c r="I187"/>
  <c r="G187"/>
  <c r="O187"/>
  <c r="H187"/>
  <c r="C122"/>
  <c r="O122" s="1"/>
  <c r="D122"/>
  <c r="B122"/>
  <c r="K122" s="1"/>
  <c r="F122"/>
  <c r="E188" l="1"/>
  <c r="N188"/>
  <c r="L188"/>
  <c r="M188"/>
  <c r="J188"/>
  <c r="A189"/>
  <c r="I188"/>
  <c r="H188"/>
  <c r="G188"/>
  <c r="O188"/>
  <c r="C123"/>
  <c r="B123"/>
  <c r="K123" s="1"/>
  <c r="D123"/>
  <c r="F123"/>
  <c r="E189" l="1"/>
  <c r="N189"/>
  <c r="L189"/>
  <c r="M189"/>
  <c r="I189"/>
  <c r="O189"/>
  <c r="H189"/>
  <c r="G189"/>
  <c r="J189"/>
  <c r="A190"/>
  <c r="A193" s="1"/>
  <c r="D124"/>
  <c r="C124"/>
  <c r="F124"/>
  <c r="B124"/>
  <c r="K124" s="1"/>
  <c r="E190" l="1"/>
  <c r="N190"/>
  <c r="E193"/>
  <c r="N193"/>
  <c r="L190"/>
  <c r="M190"/>
  <c r="L193"/>
  <c r="M193"/>
  <c r="H190"/>
  <c r="A191"/>
  <c r="I190"/>
  <c r="G190"/>
  <c r="J190"/>
  <c r="J193"/>
  <c r="O193"/>
  <c r="I193"/>
  <c r="A194"/>
  <c r="G193"/>
  <c r="H193"/>
  <c r="B125"/>
  <c r="K125" s="1"/>
  <c r="D125"/>
  <c r="C125"/>
  <c r="F125"/>
  <c r="E194" l="1"/>
  <c r="N194"/>
  <c r="E191"/>
  <c r="N191"/>
  <c r="L194"/>
  <c r="M194"/>
  <c r="L191"/>
  <c r="M191"/>
  <c r="J194"/>
  <c r="I194"/>
  <c r="A195"/>
  <c r="H194"/>
  <c r="O194"/>
  <c r="G194"/>
  <c r="H191"/>
  <c r="G191"/>
  <c r="J191"/>
  <c r="I191"/>
  <c r="A192"/>
  <c r="D126"/>
  <c r="F126"/>
  <c r="C126"/>
  <c r="B126"/>
  <c r="K126" s="1"/>
  <c r="E192" l="1"/>
  <c r="N192"/>
  <c r="E195"/>
  <c r="N195"/>
  <c r="L192"/>
  <c r="M192"/>
  <c r="L195"/>
  <c r="M195"/>
  <c r="H192"/>
  <c r="G192"/>
  <c r="J192"/>
  <c r="I192"/>
  <c r="G195"/>
  <c r="A196"/>
  <c r="J195"/>
  <c r="I195"/>
  <c r="H195"/>
  <c r="O195"/>
  <c r="F127"/>
  <c r="B127"/>
  <c r="K127" s="1"/>
  <c r="D127"/>
  <c r="C127"/>
  <c r="O127" s="1"/>
  <c r="E196" l="1"/>
  <c r="N196"/>
  <c r="L196"/>
  <c r="M196"/>
  <c r="H196"/>
  <c r="G196"/>
  <c r="O196"/>
  <c r="J196"/>
  <c r="A197"/>
  <c r="I196"/>
  <c r="F128"/>
  <c r="D128"/>
  <c r="C128"/>
  <c r="O128" s="1"/>
  <c r="B128"/>
  <c r="K128" s="1"/>
  <c r="E197" l="1"/>
  <c r="N197"/>
  <c r="L197"/>
  <c r="M197"/>
  <c r="J197"/>
  <c r="I197"/>
  <c r="A198"/>
  <c r="H197"/>
  <c r="G197"/>
  <c r="C129"/>
  <c r="O129" s="1"/>
  <c r="D129"/>
  <c r="F129"/>
  <c r="B129"/>
  <c r="K129" s="1"/>
  <c r="E198" l="1"/>
  <c r="N198"/>
  <c r="L198"/>
  <c r="M198"/>
  <c r="I198"/>
  <c r="H198"/>
  <c r="A199"/>
  <c r="G198"/>
  <c r="J198"/>
  <c r="B130"/>
  <c r="K130" s="1"/>
  <c r="D130"/>
  <c r="C130"/>
  <c r="F130"/>
  <c r="E199" l="1"/>
  <c r="N199"/>
  <c r="L199"/>
  <c r="M199"/>
  <c r="I199"/>
  <c r="H199"/>
  <c r="G199"/>
  <c r="J199"/>
  <c r="A207"/>
  <c r="D131"/>
  <c r="B131"/>
  <c r="K131" s="1"/>
  <c r="C131"/>
  <c r="F131"/>
  <c r="E207" l="1"/>
  <c r="N207"/>
  <c r="L207"/>
  <c r="M207"/>
  <c r="G207"/>
  <c r="O207"/>
  <c r="J207"/>
  <c r="I207"/>
  <c r="A208"/>
  <c r="H207"/>
  <c r="C132"/>
  <c r="F132"/>
  <c r="D132"/>
  <c r="B132"/>
  <c r="K132" s="1"/>
  <c r="E208" l="1"/>
  <c r="N208"/>
  <c r="L208"/>
  <c r="M208"/>
  <c r="J208"/>
  <c r="O208"/>
  <c r="H208"/>
  <c r="G208"/>
  <c r="I208"/>
  <c r="A209"/>
  <c r="F133"/>
  <c r="C133"/>
  <c r="B133"/>
  <c r="K133" s="1"/>
  <c r="D133"/>
  <c r="E209" l="1"/>
  <c r="N209"/>
  <c r="L209"/>
  <c r="M209"/>
  <c r="J209"/>
  <c r="O209"/>
  <c r="I209"/>
  <c r="A210"/>
  <c r="H209"/>
  <c r="G209"/>
  <c r="C134"/>
  <c r="O134" s="1"/>
  <c r="D134"/>
  <c r="B134"/>
  <c r="K134" s="1"/>
  <c r="F134"/>
  <c r="E210" l="1"/>
  <c r="N210"/>
  <c r="L210"/>
  <c r="M210"/>
  <c r="I210"/>
  <c r="O210"/>
  <c r="H210"/>
  <c r="A211"/>
  <c r="G210"/>
  <c r="J210"/>
  <c r="A214"/>
  <c r="B135"/>
  <c r="K135" s="1"/>
  <c r="C135"/>
  <c r="O135" s="1"/>
  <c r="D135"/>
  <c r="F135"/>
  <c r="E214" l="1"/>
  <c r="N214"/>
  <c r="E211"/>
  <c r="N211"/>
  <c r="L214"/>
  <c r="M214"/>
  <c r="L211"/>
  <c r="M211"/>
  <c r="G211"/>
  <c r="A212"/>
  <c r="J211"/>
  <c r="I211"/>
  <c r="H211"/>
  <c r="G214"/>
  <c r="J214"/>
  <c r="O214"/>
  <c r="I214"/>
  <c r="A215"/>
  <c r="H214"/>
  <c r="D136"/>
  <c r="B136"/>
  <c r="K136" s="1"/>
  <c r="F136"/>
  <c r="C136"/>
  <c r="O136" s="1"/>
  <c r="E215" l="1"/>
  <c r="N215"/>
  <c r="E212"/>
  <c r="N212"/>
  <c r="L212"/>
  <c r="M212"/>
  <c r="L215"/>
  <c r="M215"/>
  <c r="G212"/>
  <c r="J212"/>
  <c r="H212"/>
  <c r="A213"/>
  <c r="I212"/>
  <c r="H215"/>
  <c r="A216"/>
  <c r="G215"/>
  <c r="O215"/>
  <c r="J215"/>
  <c r="I215"/>
  <c r="B137"/>
  <c r="K137" s="1"/>
  <c r="D137"/>
  <c r="C137"/>
  <c r="F137"/>
  <c r="E216" l="1"/>
  <c r="N216"/>
  <c r="E213"/>
  <c r="N213"/>
  <c r="L216"/>
  <c r="M216"/>
  <c r="L213"/>
  <c r="M213"/>
  <c r="J216"/>
  <c r="A217"/>
  <c r="I216"/>
  <c r="H216"/>
  <c r="G216"/>
  <c r="O216"/>
  <c r="I213"/>
  <c r="H213"/>
  <c r="G213"/>
  <c r="J213"/>
  <c r="C138"/>
  <c r="F138"/>
  <c r="D138"/>
  <c r="B138"/>
  <c r="K138" s="1"/>
  <c r="E217" l="1"/>
  <c r="N217"/>
  <c r="L217"/>
  <c r="M217"/>
  <c r="G217"/>
  <c r="A218"/>
  <c r="H217"/>
  <c r="J217"/>
  <c r="I217"/>
  <c r="O217"/>
  <c r="B139"/>
  <c r="K139" s="1"/>
  <c r="C139"/>
  <c r="D139"/>
  <c r="F139"/>
  <c r="E218" l="1"/>
  <c r="N218"/>
  <c r="L218"/>
  <c r="M218"/>
  <c r="J218"/>
  <c r="I218"/>
  <c r="H218"/>
  <c r="A219"/>
  <c r="G218"/>
  <c r="A221"/>
  <c r="B140"/>
  <c r="K140" s="1"/>
  <c r="F140"/>
  <c r="C140"/>
  <c r="D140"/>
  <c r="E221" l="1"/>
  <c r="N221"/>
  <c r="E219"/>
  <c r="N219"/>
  <c r="L221"/>
  <c r="M221"/>
  <c r="L219"/>
  <c r="M219"/>
  <c r="H219"/>
  <c r="G219"/>
  <c r="A220"/>
  <c r="J219"/>
  <c r="I219"/>
  <c r="J221"/>
  <c r="O221"/>
  <c r="I221"/>
  <c r="A222"/>
  <c r="H221"/>
  <c r="G221"/>
  <c r="F141"/>
  <c r="B141"/>
  <c r="K141" s="1"/>
  <c r="C141"/>
  <c r="O141" s="1"/>
  <c r="D141"/>
  <c r="E222" l="1"/>
  <c r="N222"/>
  <c r="E220"/>
  <c r="N220"/>
  <c r="L222"/>
  <c r="M222"/>
  <c r="L220"/>
  <c r="M220"/>
  <c r="J222"/>
  <c r="I222"/>
  <c r="O222"/>
  <c r="A223"/>
  <c r="H222"/>
  <c r="G222"/>
  <c r="H220"/>
  <c r="I220"/>
  <c r="G220"/>
  <c r="J220"/>
  <c r="F142"/>
  <c r="C142"/>
  <c r="O142" s="1"/>
  <c r="B142"/>
  <c r="K142" s="1"/>
  <c r="D142"/>
  <c r="E223" l="1"/>
  <c r="N223"/>
  <c r="L223"/>
  <c r="M223"/>
  <c r="G223"/>
  <c r="A224"/>
  <c r="J223"/>
  <c r="H223"/>
  <c r="I223"/>
  <c r="O223"/>
  <c r="B143"/>
  <c r="K143" s="1"/>
  <c r="F143"/>
  <c r="C143"/>
  <c r="O143" s="1"/>
  <c r="D143"/>
  <c r="E224" l="1"/>
  <c r="N224"/>
  <c r="L224"/>
  <c r="M224"/>
  <c r="J224"/>
  <c r="O224"/>
  <c r="I224"/>
  <c r="H224"/>
  <c r="G224"/>
  <c r="A225"/>
  <c r="D144"/>
  <c r="C144"/>
  <c r="B144"/>
  <c r="K144" s="1"/>
  <c r="F144"/>
  <c r="E225" l="1"/>
  <c r="N225"/>
  <c r="L225"/>
  <c r="M225"/>
  <c r="J225"/>
  <c r="I225"/>
  <c r="A226"/>
  <c r="H225"/>
  <c r="G225"/>
  <c r="D145"/>
  <c r="B145"/>
  <c r="K145" s="1"/>
  <c r="C145"/>
  <c r="F145"/>
  <c r="E226" l="1"/>
  <c r="N226"/>
  <c r="L226"/>
  <c r="M226"/>
  <c r="J226"/>
  <c r="I226"/>
  <c r="H226"/>
  <c r="A227"/>
  <c r="G226"/>
  <c r="B146"/>
  <c r="K146" s="1"/>
  <c r="F146"/>
  <c r="C146"/>
  <c r="D146"/>
  <c r="E227" l="1"/>
  <c r="N227"/>
  <c r="L227"/>
  <c r="M227"/>
  <c r="G227"/>
  <c r="I227"/>
  <c r="J227"/>
  <c r="H227"/>
  <c r="A235"/>
  <c r="C147"/>
  <c r="B147"/>
  <c r="K147" s="1"/>
  <c r="F147"/>
  <c r="D147"/>
  <c r="E235" l="1"/>
  <c r="N235"/>
  <c r="L235"/>
  <c r="M235"/>
  <c r="H235"/>
  <c r="J235"/>
  <c r="G235"/>
  <c r="I235"/>
  <c r="O235"/>
  <c r="A236"/>
  <c r="F148"/>
  <c r="B148"/>
  <c r="K148" s="1"/>
  <c r="D148"/>
  <c r="C148"/>
  <c r="O148" s="1"/>
  <c r="E236" l="1"/>
  <c r="N236"/>
  <c r="L236"/>
  <c r="M236"/>
  <c r="G236"/>
  <c r="A237"/>
  <c r="J236"/>
  <c r="I236"/>
  <c r="H236"/>
  <c r="O236"/>
  <c r="F149"/>
  <c r="D149"/>
  <c r="C149"/>
  <c r="O149" s="1"/>
  <c r="B149"/>
  <c r="K149" s="1"/>
  <c r="E237" l="1"/>
  <c r="N237"/>
  <c r="L237"/>
  <c r="M237"/>
  <c r="G237"/>
  <c r="A238"/>
  <c r="H237"/>
  <c r="J237"/>
  <c r="O237"/>
  <c r="I237"/>
  <c r="D150"/>
  <c r="F150"/>
  <c r="C150"/>
  <c r="O150" s="1"/>
  <c r="B150"/>
  <c r="K150" s="1"/>
  <c r="E238" l="1"/>
  <c r="N238"/>
  <c r="L238"/>
  <c r="M238"/>
  <c r="J238"/>
  <c r="A239"/>
  <c r="I238"/>
  <c r="O238"/>
  <c r="H238"/>
  <c r="G238"/>
  <c r="D151"/>
  <c r="B151"/>
  <c r="K151" s="1"/>
  <c r="F151"/>
  <c r="C151"/>
  <c r="E239" l="1"/>
  <c r="N239"/>
  <c r="L239"/>
  <c r="M239"/>
  <c r="J239"/>
  <c r="G239"/>
  <c r="I239"/>
  <c r="H239"/>
  <c r="A240"/>
  <c r="A242"/>
  <c r="C152"/>
  <c r="B152"/>
  <c r="K152" s="1"/>
  <c r="F152"/>
  <c r="D152"/>
  <c r="E240" l="1"/>
  <c r="N240"/>
  <c r="E242"/>
  <c r="N242"/>
  <c r="L242"/>
  <c r="M242"/>
  <c r="L240"/>
  <c r="M240"/>
  <c r="A241"/>
  <c r="I240"/>
  <c r="J240"/>
  <c r="G240"/>
  <c r="H240"/>
  <c r="H242"/>
  <c r="J242"/>
  <c r="A243"/>
  <c r="I242"/>
  <c r="O242"/>
  <c r="G242"/>
  <c r="B153"/>
  <c r="K153" s="1"/>
  <c r="F153"/>
  <c r="C153"/>
  <c r="D153"/>
  <c r="E243" l="1"/>
  <c r="N243"/>
  <c r="E241"/>
  <c r="N241"/>
  <c r="L241"/>
  <c r="M241"/>
  <c r="L243"/>
  <c r="M243"/>
  <c r="J243"/>
  <c r="G243"/>
  <c r="I243"/>
  <c r="O243"/>
  <c r="H243"/>
  <c r="A244"/>
  <c r="H241"/>
  <c r="G241"/>
  <c r="I241"/>
  <c r="J241"/>
  <c r="C154"/>
  <c r="D154"/>
  <c r="F154"/>
  <c r="B154"/>
  <c r="K154" s="1"/>
  <c r="E244" l="1"/>
  <c r="N244"/>
  <c r="L244"/>
  <c r="M244"/>
  <c r="I244"/>
  <c r="A245"/>
  <c r="G244"/>
  <c r="O244"/>
  <c r="J244"/>
  <c r="H244"/>
  <c r="C155"/>
  <c r="O155" s="1"/>
  <c r="F155"/>
  <c r="B155"/>
  <c r="K155" s="1"/>
  <c r="D155"/>
  <c r="E245" l="1"/>
  <c r="N245"/>
  <c r="L245"/>
  <c r="M245"/>
  <c r="J245"/>
  <c r="O245"/>
  <c r="H245"/>
  <c r="I245"/>
  <c r="G245"/>
  <c r="A246"/>
  <c r="A249" s="1"/>
  <c r="B156"/>
  <c r="K156" s="1"/>
  <c r="F156"/>
  <c r="C156"/>
  <c r="O156" s="1"/>
  <c r="D156"/>
  <c r="E246" l="1"/>
  <c r="N246"/>
  <c r="E249"/>
  <c r="N249"/>
  <c r="L246"/>
  <c r="M246"/>
  <c r="L249"/>
  <c r="M249"/>
  <c r="I246"/>
  <c r="A247"/>
  <c r="H246"/>
  <c r="G246"/>
  <c r="J246"/>
  <c r="G249"/>
  <c r="A250"/>
  <c r="J249"/>
  <c r="O249"/>
  <c r="H249"/>
  <c r="I249"/>
  <c r="D157"/>
  <c r="B157"/>
  <c r="K157" s="1"/>
  <c r="F157"/>
  <c r="C157"/>
  <c r="O157" s="1"/>
  <c r="E247" l="1"/>
  <c r="N247"/>
  <c r="E250"/>
  <c r="N250"/>
  <c r="L250"/>
  <c r="M250"/>
  <c r="L247"/>
  <c r="M247"/>
  <c r="H250"/>
  <c r="J250"/>
  <c r="O250"/>
  <c r="I250"/>
  <c r="G250"/>
  <c r="A251"/>
  <c r="I247"/>
  <c r="H247"/>
  <c r="J247"/>
  <c r="A248"/>
  <c r="G247"/>
  <c r="F158"/>
  <c r="D158"/>
  <c r="B158"/>
  <c r="K158" s="1"/>
  <c r="C158"/>
  <c r="E248" l="1"/>
  <c r="N248"/>
  <c r="E251"/>
  <c r="N251"/>
  <c r="L251"/>
  <c r="M251"/>
  <c r="L248"/>
  <c r="M248"/>
  <c r="H251"/>
  <c r="O251"/>
  <c r="J251"/>
  <c r="A252"/>
  <c r="G251"/>
  <c r="I251"/>
  <c r="J248"/>
  <c r="H248"/>
  <c r="I248"/>
  <c r="G248"/>
  <c r="F159"/>
  <c r="D159"/>
  <c r="B159"/>
  <c r="K159" s="1"/>
  <c r="C159"/>
  <c r="E252" l="1"/>
  <c r="N252"/>
  <c r="L252"/>
  <c r="M252"/>
  <c r="I252"/>
  <c r="J252"/>
  <c r="H252"/>
  <c r="A253"/>
  <c r="G252"/>
  <c r="O252"/>
  <c r="F160"/>
  <c r="B160"/>
  <c r="K160" s="1"/>
  <c r="D160"/>
  <c r="C160"/>
  <c r="E253" l="1"/>
  <c r="N253"/>
  <c r="L253"/>
  <c r="M253"/>
  <c r="G253"/>
  <c r="J253"/>
  <c r="H253"/>
  <c r="A254"/>
  <c r="I253"/>
  <c r="B161"/>
  <c r="K161" s="1"/>
  <c r="D161"/>
  <c r="F161"/>
  <c r="C161"/>
  <c r="E254" l="1"/>
  <c r="N254"/>
  <c r="L254"/>
  <c r="M254"/>
  <c r="J254"/>
  <c r="I254"/>
  <c r="A255"/>
  <c r="H254"/>
  <c r="G254"/>
  <c r="B162"/>
  <c r="K162" s="1"/>
  <c r="D162"/>
  <c r="C162"/>
  <c r="O162" s="1"/>
  <c r="F162"/>
  <c r="E255" l="1"/>
  <c r="N255"/>
  <c r="L255"/>
  <c r="M255"/>
  <c r="G255"/>
  <c r="I255"/>
  <c r="H255"/>
  <c r="J255"/>
  <c r="A263"/>
  <c r="C163"/>
  <c r="O163" s="1"/>
  <c r="B163"/>
  <c r="K163" s="1"/>
  <c r="F163"/>
  <c r="D163"/>
  <c r="E263" l="1"/>
  <c r="N263"/>
  <c r="L263"/>
  <c r="M263"/>
  <c r="H263"/>
  <c r="O263"/>
  <c r="J263"/>
  <c r="A264"/>
  <c r="G263"/>
  <c r="I263"/>
  <c r="C164"/>
  <c r="O164" s="1"/>
  <c r="F164"/>
  <c r="B164"/>
  <c r="K164" s="1"/>
  <c r="D164"/>
  <c r="E264" l="1"/>
  <c r="N264"/>
  <c r="L264"/>
  <c r="M264"/>
  <c r="G264"/>
  <c r="O264"/>
  <c r="J264"/>
  <c r="I264"/>
  <c r="A265"/>
  <c r="H264"/>
  <c r="B165"/>
  <c r="K165" s="1"/>
  <c r="F165"/>
  <c r="D165"/>
  <c r="C165"/>
  <c r="E265" l="1"/>
  <c r="N265"/>
  <c r="L265"/>
  <c r="M265"/>
  <c r="G265"/>
  <c r="O265"/>
  <c r="J265"/>
  <c r="A266"/>
  <c r="H265"/>
  <c r="I265"/>
  <c r="C166"/>
  <c r="B166"/>
  <c r="K166" s="1"/>
  <c r="D166"/>
  <c r="F166"/>
  <c r="E266" l="1"/>
  <c r="N266"/>
  <c r="L266"/>
  <c r="M266"/>
  <c r="J266"/>
  <c r="O266"/>
  <c r="I266"/>
  <c r="A267"/>
  <c r="H266"/>
  <c r="G266"/>
  <c r="B167"/>
  <c r="K167" s="1"/>
  <c r="F167"/>
  <c r="C167"/>
  <c r="D167"/>
  <c r="E267" l="1"/>
  <c r="N267"/>
  <c r="L267"/>
  <c r="M267"/>
  <c r="H267"/>
  <c r="A268"/>
  <c r="J267"/>
  <c r="G267"/>
  <c r="I267"/>
  <c r="A270"/>
  <c r="F168"/>
  <c r="D168"/>
  <c r="C168"/>
  <c r="B168"/>
  <c r="K168" s="1"/>
  <c r="E270" l="1"/>
  <c r="N270"/>
  <c r="E268"/>
  <c r="N268"/>
  <c r="L270"/>
  <c r="M270"/>
  <c r="L268"/>
  <c r="M268"/>
  <c r="G270"/>
  <c r="H270"/>
  <c r="A271"/>
  <c r="J270"/>
  <c r="I270"/>
  <c r="O270"/>
  <c r="A269"/>
  <c r="I268"/>
  <c r="J268"/>
  <c r="H268"/>
  <c r="G268"/>
  <c r="B169"/>
  <c r="K169" s="1"/>
  <c r="F169"/>
  <c r="D169"/>
  <c r="C169"/>
  <c r="O169" s="1"/>
  <c r="E269" l="1"/>
  <c r="N269"/>
  <c r="E271"/>
  <c r="N271"/>
  <c r="L269"/>
  <c r="M269"/>
  <c r="L271"/>
  <c r="M271"/>
  <c r="H269"/>
  <c r="I269"/>
  <c r="G269"/>
  <c r="J269"/>
  <c r="G271"/>
  <c r="I271"/>
  <c r="A272"/>
  <c r="H271"/>
  <c r="O271"/>
  <c r="J271"/>
  <c r="C170"/>
  <c r="O170" s="1"/>
  <c r="B170"/>
  <c r="K170" s="1"/>
  <c r="F170"/>
  <c r="D170"/>
  <c r="E272" l="1"/>
  <c r="N272"/>
  <c r="L272"/>
  <c r="M272"/>
  <c r="G272"/>
  <c r="O272"/>
  <c r="J272"/>
  <c r="I272"/>
  <c r="A273"/>
  <c r="H272"/>
  <c r="C171"/>
  <c r="O171" s="1"/>
  <c r="F171"/>
  <c r="B171"/>
  <c r="K171" s="1"/>
  <c r="D171"/>
  <c r="E273" l="1"/>
  <c r="N273"/>
  <c r="L273"/>
  <c r="M273"/>
  <c r="J273"/>
  <c r="A274"/>
  <c r="H273"/>
  <c r="I273"/>
  <c r="O273"/>
  <c r="G273"/>
  <c r="B172"/>
  <c r="K172" s="1"/>
  <c r="F172"/>
  <c r="C172"/>
  <c r="D172"/>
  <c r="E274" l="1"/>
  <c r="N274"/>
  <c r="L274"/>
  <c r="M274"/>
  <c r="G274"/>
  <c r="J274"/>
  <c r="I274"/>
  <c r="A275"/>
  <c r="H274"/>
  <c r="A277"/>
  <c r="C173"/>
  <c r="B173"/>
  <c r="K173" s="1"/>
  <c r="D173"/>
  <c r="F173"/>
  <c r="E277" l="1"/>
  <c r="N277"/>
  <c r="E275"/>
  <c r="N275"/>
  <c r="L277"/>
  <c r="M277"/>
  <c r="L275"/>
  <c r="M275"/>
  <c r="G275"/>
  <c r="I275"/>
  <c r="H275"/>
  <c r="A276"/>
  <c r="J275"/>
  <c r="H277"/>
  <c r="G277"/>
  <c r="A278"/>
  <c r="J277"/>
  <c r="O277"/>
  <c r="I277"/>
  <c r="C174"/>
  <c r="D174"/>
  <c r="B174"/>
  <c r="K174" s="1"/>
  <c r="F174"/>
  <c r="E278" l="1"/>
  <c r="N278"/>
  <c r="E276"/>
  <c r="N276"/>
  <c r="L276"/>
  <c r="M276"/>
  <c r="L278"/>
  <c r="M278"/>
  <c r="J276"/>
  <c r="H276"/>
  <c r="G276"/>
  <c r="I276"/>
  <c r="H278"/>
  <c r="J278"/>
  <c r="A279"/>
  <c r="I278"/>
  <c r="O278"/>
  <c r="G278"/>
  <c r="B175"/>
  <c r="K175" s="1"/>
  <c r="C175"/>
  <c r="D175"/>
  <c r="F175"/>
  <c r="E279" l="1"/>
  <c r="N279"/>
  <c r="L279"/>
  <c r="M279"/>
  <c r="H279"/>
  <c r="O279"/>
  <c r="J279"/>
  <c r="G279"/>
  <c r="A280"/>
  <c r="I279"/>
  <c r="F176"/>
  <c r="D176"/>
  <c r="B176"/>
  <c r="K176" s="1"/>
  <c r="C176"/>
  <c r="O176" s="1"/>
  <c r="E280" l="1"/>
  <c r="N280"/>
  <c r="L280"/>
  <c r="M280"/>
  <c r="G280"/>
  <c r="A281"/>
  <c r="J280"/>
  <c r="I280"/>
  <c r="H280"/>
  <c r="O280"/>
  <c r="D177"/>
  <c r="F177"/>
  <c r="B177"/>
  <c r="K177" s="1"/>
  <c r="C177"/>
  <c r="O177" s="1"/>
  <c r="E281" l="1"/>
  <c r="N281"/>
  <c r="L281"/>
  <c r="M281"/>
  <c r="G281"/>
  <c r="A282"/>
  <c r="J281"/>
  <c r="H281"/>
  <c r="I281"/>
  <c r="F178"/>
  <c r="B178"/>
  <c r="K178" s="1"/>
  <c r="C178"/>
  <c r="O178" s="1"/>
  <c r="D178"/>
  <c r="E282" l="1"/>
  <c r="N282"/>
  <c r="L282"/>
  <c r="M282"/>
  <c r="G282"/>
  <c r="J282"/>
  <c r="I282"/>
  <c r="A283"/>
  <c r="H282"/>
  <c r="C179"/>
  <c r="D179"/>
  <c r="B179"/>
  <c r="K179" s="1"/>
  <c r="F179"/>
  <c r="E283" l="1"/>
  <c r="N283"/>
  <c r="L283"/>
  <c r="M283"/>
  <c r="G283"/>
  <c r="J283"/>
  <c r="I283"/>
  <c r="H283"/>
  <c r="A291"/>
  <c r="D180"/>
  <c r="F180"/>
  <c r="C180"/>
  <c r="B180"/>
  <c r="K180" s="1"/>
  <c r="E291" l="1"/>
  <c r="N291"/>
  <c r="L291"/>
  <c r="M291"/>
  <c r="H291"/>
  <c r="A292"/>
  <c r="G291"/>
  <c r="J291"/>
  <c r="I291"/>
  <c r="O291"/>
  <c r="D181"/>
  <c r="B181"/>
  <c r="K181" s="1"/>
  <c r="C181"/>
  <c r="F181"/>
  <c r="E292" l="1"/>
  <c r="N292"/>
  <c r="L292"/>
  <c r="M292"/>
  <c r="G292"/>
  <c r="A293"/>
  <c r="J292"/>
  <c r="I292"/>
  <c r="H292"/>
  <c r="O292"/>
  <c r="D182"/>
  <c r="C182"/>
  <c r="F182"/>
  <c r="B182"/>
  <c r="K182" s="1"/>
  <c r="E293" l="1"/>
  <c r="N293"/>
  <c r="L293"/>
  <c r="M293"/>
  <c r="G293"/>
  <c r="A294"/>
  <c r="J293"/>
  <c r="O293"/>
  <c r="I293"/>
  <c r="H293"/>
  <c r="C183"/>
  <c r="O183" s="1"/>
  <c r="B183"/>
  <c r="K183" s="1"/>
  <c r="F183"/>
  <c r="D183"/>
  <c r="E294" l="1"/>
  <c r="N294"/>
  <c r="L294"/>
  <c r="M294"/>
  <c r="J294"/>
  <c r="O294"/>
  <c r="I294"/>
  <c r="A295"/>
  <c r="H294"/>
  <c r="G294"/>
  <c r="D184"/>
  <c r="F184"/>
  <c r="C184"/>
  <c r="O184" s="1"/>
  <c r="B184"/>
  <c r="K184" s="1"/>
  <c r="E295" l="1"/>
  <c r="N295"/>
  <c r="L295"/>
  <c r="M295"/>
  <c r="H295"/>
  <c r="A296"/>
  <c r="G295"/>
  <c r="J295"/>
  <c r="I295"/>
  <c r="A298"/>
  <c r="C185"/>
  <c r="O185" s="1"/>
  <c r="D185"/>
  <c r="B185"/>
  <c r="K185" s="1"/>
  <c r="F185"/>
  <c r="E298" l="1"/>
  <c r="N298"/>
  <c r="E296"/>
  <c r="N296"/>
  <c r="L298"/>
  <c r="M298"/>
  <c r="L296"/>
  <c r="M296"/>
  <c r="H298"/>
  <c r="G298"/>
  <c r="J298"/>
  <c r="A299"/>
  <c r="I298"/>
  <c r="O298"/>
  <c r="A297"/>
  <c r="J296"/>
  <c r="I296"/>
  <c r="H296"/>
  <c r="G296"/>
  <c r="D186"/>
  <c r="B186"/>
  <c r="K186" s="1"/>
  <c r="F186"/>
  <c r="C186"/>
  <c r="E297" l="1"/>
  <c r="N297"/>
  <c r="E299"/>
  <c r="N299"/>
  <c r="L297"/>
  <c r="M297"/>
  <c r="L299"/>
  <c r="M299"/>
  <c r="H297"/>
  <c r="G297"/>
  <c r="J297"/>
  <c r="I297"/>
  <c r="J299"/>
  <c r="I299"/>
  <c r="O299"/>
  <c r="H299"/>
  <c r="A300"/>
  <c r="G299"/>
  <c r="F187"/>
  <c r="C187"/>
  <c r="D187"/>
  <c r="B187"/>
  <c r="K187" s="1"/>
  <c r="E300" l="1"/>
  <c r="N300"/>
  <c r="L300"/>
  <c r="M300"/>
  <c r="G300"/>
  <c r="A301"/>
  <c r="O300"/>
  <c r="J300"/>
  <c r="I300"/>
  <c r="H300"/>
  <c r="C188"/>
  <c r="F188"/>
  <c r="B188"/>
  <c r="K188" s="1"/>
  <c r="D188"/>
  <c r="E301" l="1"/>
  <c r="N301"/>
  <c r="L301"/>
  <c r="M301"/>
  <c r="J301"/>
  <c r="O301"/>
  <c r="I301"/>
  <c r="H301"/>
  <c r="G301"/>
  <c r="A302"/>
  <c r="B189"/>
  <c r="K189" s="1"/>
  <c r="D189"/>
  <c r="C189"/>
  <c r="F189"/>
  <c r="E302" l="1"/>
  <c r="N302"/>
  <c r="L302"/>
  <c r="M302"/>
  <c r="G302"/>
  <c r="J302"/>
  <c r="I302"/>
  <c r="A303"/>
  <c r="H302"/>
  <c r="A305"/>
  <c r="C190"/>
  <c r="O190" s="1"/>
  <c r="B190"/>
  <c r="K190" s="1"/>
  <c r="D190"/>
  <c r="F190"/>
  <c r="E305" l="1"/>
  <c r="N305"/>
  <c r="E303"/>
  <c r="N303"/>
  <c r="L305"/>
  <c r="M305"/>
  <c r="L303"/>
  <c r="M303"/>
  <c r="J303"/>
  <c r="I303"/>
  <c r="H303"/>
  <c r="A304"/>
  <c r="G303"/>
  <c r="H305"/>
  <c r="G305"/>
  <c r="A306"/>
  <c r="J305"/>
  <c r="O305"/>
  <c r="I305"/>
  <c r="B191"/>
  <c r="K191" s="1"/>
  <c r="C191"/>
  <c r="O191" s="1"/>
  <c r="D191"/>
  <c r="F191"/>
  <c r="E306" l="1"/>
  <c r="N306"/>
  <c r="E304"/>
  <c r="N304"/>
  <c r="L304"/>
  <c r="M304"/>
  <c r="L306"/>
  <c r="M306"/>
  <c r="I304"/>
  <c r="H304"/>
  <c r="G304"/>
  <c r="J304"/>
  <c r="G306"/>
  <c r="A307"/>
  <c r="J306"/>
  <c r="I306"/>
  <c r="O306"/>
  <c r="H306"/>
  <c r="D192"/>
  <c r="B192"/>
  <c r="K192" s="1"/>
  <c r="F192"/>
  <c r="C192"/>
  <c r="O192" s="1"/>
  <c r="E307" l="1"/>
  <c r="N307"/>
  <c r="L307"/>
  <c r="M307"/>
  <c r="H307"/>
  <c r="O307"/>
  <c r="G307"/>
  <c r="J307"/>
  <c r="I307"/>
  <c r="A308"/>
  <c r="C193"/>
  <c r="D193"/>
  <c r="B193"/>
  <c r="K193" s="1"/>
  <c r="F193"/>
  <c r="E308" l="1"/>
  <c r="N308"/>
  <c r="L308"/>
  <c r="M308"/>
  <c r="G308"/>
  <c r="I308"/>
  <c r="O308"/>
  <c r="A309"/>
  <c r="J308"/>
  <c r="H308"/>
  <c r="B194"/>
  <c r="K194" s="1"/>
  <c r="F194"/>
  <c r="C194"/>
  <c r="D194"/>
  <c r="E309" l="1"/>
  <c r="N309"/>
  <c r="L309"/>
  <c r="M309"/>
  <c r="G309"/>
  <c r="J309"/>
  <c r="A310"/>
  <c r="I309"/>
  <c r="H309"/>
  <c r="C195"/>
  <c r="D195"/>
  <c r="B195"/>
  <c r="K195" s="1"/>
  <c r="F195"/>
  <c r="E310" l="1"/>
  <c r="N310"/>
  <c r="L310"/>
  <c r="M310"/>
  <c r="G310"/>
  <c r="J310"/>
  <c r="I310"/>
  <c r="A311"/>
  <c r="H310"/>
  <c r="F196"/>
  <c r="D196"/>
  <c r="C196"/>
  <c r="B196"/>
  <c r="K196" s="1"/>
  <c r="E311" l="1"/>
  <c r="N311"/>
  <c r="L311"/>
  <c r="M311"/>
  <c r="J311"/>
  <c r="I311"/>
  <c r="H311"/>
  <c r="G311"/>
  <c r="A319"/>
  <c r="C197"/>
  <c r="O197" s="1"/>
  <c r="B197"/>
  <c r="K197" s="1"/>
  <c r="D197"/>
  <c r="F197"/>
  <c r="E319" l="1"/>
  <c r="N319"/>
  <c r="L319"/>
  <c r="M319"/>
  <c r="H319"/>
  <c r="O319"/>
  <c r="G319"/>
  <c r="J319"/>
  <c r="I319"/>
  <c r="A320"/>
  <c r="B198"/>
  <c r="K198" s="1"/>
  <c r="C198"/>
  <c r="O198" s="1"/>
  <c r="D198"/>
  <c r="F198"/>
  <c r="E320" l="1"/>
  <c r="N320"/>
  <c r="L320"/>
  <c r="M320"/>
  <c r="G320"/>
  <c r="O320"/>
  <c r="J320"/>
  <c r="I320"/>
  <c r="A321"/>
  <c r="H320"/>
  <c r="B199"/>
  <c r="K199" s="1"/>
  <c r="D199"/>
  <c r="F199"/>
  <c r="C199"/>
  <c r="O199" s="1"/>
  <c r="E321" l="1"/>
  <c r="N321"/>
  <c r="L321"/>
  <c r="M321"/>
  <c r="G321"/>
  <c r="A322"/>
  <c r="I321"/>
  <c r="J321"/>
  <c r="O321"/>
  <c r="H321"/>
  <c r="C200"/>
  <c r="F200"/>
  <c r="B200"/>
  <c r="K200" s="1"/>
  <c r="D200"/>
  <c r="E322" l="1"/>
  <c r="N322"/>
  <c r="L322"/>
  <c r="M322"/>
  <c r="J322"/>
  <c r="O322"/>
  <c r="I322"/>
  <c r="A323"/>
  <c r="H322"/>
  <c r="G322"/>
  <c r="F201"/>
  <c r="B201"/>
  <c r="K201" s="1"/>
  <c r="D201"/>
  <c r="C201"/>
  <c r="E323" l="1"/>
  <c r="N323"/>
  <c r="L323"/>
  <c r="M323"/>
  <c r="H323"/>
  <c r="A324"/>
  <c r="G323"/>
  <c r="J323"/>
  <c r="I323"/>
  <c r="A326"/>
  <c r="C202"/>
  <c r="B202"/>
  <c r="K202" s="1"/>
  <c r="D202"/>
  <c r="F202"/>
  <c r="E326" l="1"/>
  <c r="N326"/>
  <c r="E324"/>
  <c r="N324"/>
  <c r="L326"/>
  <c r="M326"/>
  <c r="L324"/>
  <c r="M324"/>
  <c r="H326"/>
  <c r="G326"/>
  <c r="O326"/>
  <c r="I326"/>
  <c r="J326"/>
  <c r="A327"/>
  <c r="A325"/>
  <c r="J324"/>
  <c r="I324"/>
  <c r="H324"/>
  <c r="G324"/>
  <c r="F203"/>
  <c r="C203"/>
  <c r="B203"/>
  <c r="K203" s="1"/>
  <c r="D203"/>
  <c r="E327" l="1"/>
  <c r="N327"/>
  <c r="E325"/>
  <c r="N325"/>
  <c r="L325"/>
  <c r="M325"/>
  <c r="L327"/>
  <c r="M327"/>
  <c r="H325"/>
  <c r="G325"/>
  <c r="I325"/>
  <c r="J325"/>
  <c r="J327"/>
  <c r="O327"/>
  <c r="H327"/>
  <c r="A328"/>
  <c r="I327"/>
  <c r="G327"/>
  <c r="F204"/>
  <c r="B204"/>
  <c r="K204" s="1"/>
  <c r="C204"/>
  <c r="O204" s="1"/>
  <c r="D204"/>
  <c r="E328" l="1"/>
  <c r="N328"/>
  <c r="L328"/>
  <c r="M328"/>
  <c r="G328"/>
  <c r="A329"/>
  <c r="J328"/>
  <c r="I328"/>
  <c r="O328"/>
  <c r="H328"/>
  <c r="C205"/>
  <c r="O205" s="1"/>
  <c r="D205"/>
  <c r="B205"/>
  <c r="K205" s="1"/>
  <c r="F205"/>
  <c r="E329" l="1"/>
  <c r="N329"/>
  <c r="L329"/>
  <c r="M329"/>
  <c r="J329"/>
  <c r="A330"/>
  <c r="I329"/>
  <c r="H329"/>
  <c r="G329"/>
  <c r="O329"/>
  <c r="B206"/>
  <c r="K206" s="1"/>
  <c r="D206"/>
  <c r="F206"/>
  <c r="C206"/>
  <c r="O206" s="1"/>
  <c r="E330" l="1"/>
  <c r="N330"/>
  <c r="L330"/>
  <c r="M330"/>
  <c r="G330"/>
  <c r="J330"/>
  <c r="I330"/>
  <c r="A331"/>
  <c r="H330"/>
  <c r="A333"/>
  <c r="D207"/>
  <c r="F207"/>
  <c r="B207"/>
  <c r="K207" s="1"/>
  <c r="C207"/>
  <c r="E333" l="1"/>
  <c r="N333"/>
  <c r="E331"/>
  <c r="N331"/>
  <c r="L333"/>
  <c r="M333"/>
  <c r="L331"/>
  <c r="M331"/>
  <c r="J331"/>
  <c r="I331"/>
  <c r="H331"/>
  <c r="A332"/>
  <c r="G331"/>
  <c r="H333"/>
  <c r="G333"/>
  <c r="O333"/>
  <c r="J333"/>
  <c r="A334"/>
  <c r="I333"/>
  <c r="B208"/>
  <c r="K208" s="1"/>
  <c r="F208"/>
  <c r="C208"/>
  <c r="D208"/>
  <c r="E334" l="1"/>
  <c r="N334"/>
  <c r="E332"/>
  <c r="N332"/>
  <c r="L332"/>
  <c r="M332"/>
  <c r="L334"/>
  <c r="M334"/>
  <c r="I332"/>
  <c r="H332"/>
  <c r="G332"/>
  <c r="J332"/>
  <c r="G334"/>
  <c r="J334"/>
  <c r="O334"/>
  <c r="I334"/>
  <c r="A335"/>
  <c r="H334"/>
  <c r="B209"/>
  <c r="K209" s="1"/>
  <c r="F209"/>
  <c r="C209"/>
  <c r="D209"/>
  <c r="E335" l="1"/>
  <c r="N335"/>
  <c r="L335"/>
  <c r="M335"/>
  <c r="H335"/>
  <c r="O335"/>
  <c r="G335"/>
  <c r="J335"/>
  <c r="I335"/>
  <c r="A336"/>
  <c r="B210"/>
  <c r="K210" s="1"/>
  <c r="F210"/>
  <c r="D210"/>
  <c r="C210"/>
  <c r="E336" l="1"/>
  <c r="N336"/>
  <c r="L336"/>
  <c r="M336"/>
  <c r="G336"/>
  <c r="A337"/>
  <c r="I336"/>
  <c r="H336"/>
  <c r="O336"/>
  <c r="J336"/>
  <c r="B211"/>
  <c r="K211" s="1"/>
  <c r="F211"/>
  <c r="C211"/>
  <c r="O211" s="1"/>
  <c r="D211"/>
  <c r="E337" l="1"/>
  <c r="N337"/>
  <c r="L337"/>
  <c r="M337"/>
  <c r="G337"/>
  <c r="J337"/>
  <c r="A338"/>
  <c r="I337"/>
  <c r="H337"/>
  <c r="F212"/>
  <c r="B212"/>
  <c r="K212" s="1"/>
  <c r="D212"/>
  <c r="C212"/>
  <c r="O212" s="1"/>
  <c r="E338" l="1"/>
  <c r="N338"/>
  <c r="L338"/>
  <c r="M338"/>
  <c r="G338"/>
  <c r="J338"/>
  <c r="I338"/>
  <c r="A339"/>
  <c r="H338"/>
  <c r="F213"/>
  <c r="B213"/>
  <c r="K213" s="1"/>
  <c r="C213"/>
  <c r="O213" s="1"/>
  <c r="D213"/>
  <c r="E339" l="1"/>
  <c r="N339"/>
  <c r="L339"/>
  <c r="M339"/>
  <c r="J339"/>
  <c r="I339"/>
  <c r="H339"/>
  <c r="G339"/>
  <c r="A347"/>
  <c r="F214"/>
  <c r="B214"/>
  <c r="K214" s="1"/>
  <c r="C214"/>
  <c r="D214"/>
  <c r="E347" l="1"/>
  <c r="N347"/>
  <c r="L347"/>
  <c r="M347"/>
  <c r="H347"/>
  <c r="O347"/>
  <c r="G347"/>
  <c r="J347"/>
  <c r="I347"/>
  <c r="A348"/>
  <c r="D215"/>
  <c r="B215"/>
  <c r="K215" s="1"/>
  <c r="F215"/>
  <c r="C215"/>
  <c r="E348" l="1"/>
  <c r="N348"/>
  <c r="L348"/>
  <c r="M348"/>
  <c r="G348"/>
  <c r="A349"/>
  <c r="J348"/>
  <c r="I348"/>
  <c r="H348"/>
  <c r="O348"/>
  <c r="F216"/>
  <c r="C216"/>
  <c r="B216"/>
  <c r="K216" s="1"/>
  <c r="D216"/>
  <c r="E349" l="1"/>
  <c r="N349"/>
  <c r="L349"/>
  <c r="M349"/>
  <c r="G349"/>
  <c r="A350"/>
  <c r="J349"/>
  <c r="O349"/>
  <c r="I349"/>
  <c r="H349"/>
  <c r="C217"/>
  <c r="F217"/>
  <c r="D217"/>
  <c r="B217"/>
  <c r="K217" s="1"/>
  <c r="E350" l="1"/>
  <c r="N350"/>
  <c r="L350"/>
  <c r="M350"/>
  <c r="J350"/>
  <c r="A351"/>
  <c r="H350"/>
  <c r="I350"/>
  <c r="O350"/>
  <c r="G350"/>
  <c r="D218"/>
  <c r="F218"/>
  <c r="B218"/>
  <c r="K218" s="1"/>
  <c r="C218"/>
  <c r="O218" s="1"/>
  <c r="E351" l="1"/>
  <c r="N351"/>
  <c r="L351"/>
  <c r="M351"/>
  <c r="H351"/>
  <c r="A352"/>
  <c r="G351"/>
  <c r="J351"/>
  <c r="I351"/>
  <c r="A354"/>
  <c r="B219"/>
  <c r="K219" s="1"/>
  <c r="C219"/>
  <c r="O219" s="1"/>
  <c r="F219"/>
  <c r="D219"/>
  <c r="E354" l="1"/>
  <c r="N354"/>
  <c r="E352"/>
  <c r="N352"/>
  <c r="L354"/>
  <c r="M354"/>
  <c r="L352"/>
  <c r="M352"/>
  <c r="H354"/>
  <c r="G354"/>
  <c r="O354"/>
  <c r="J354"/>
  <c r="A355"/>
  <c r="I354"/>
  <c r="A353"/>
  <c r="J352"/>
  <c r="I352"/>
  <c r="H352"/>
  <c r="G352"/>
  <c r="C220"/>
  <c r="O220" s="1"/>
  <c r="F220"/>
  <c r="B220"/>
  <c r="K220" s="1"/>
  <c r="D220"/>
  <c r="E355" l="1"/>
  <c r="N355"/>
  <c r="E353"/>
  <c r="N353"/>
  <c r="L353"/>
  <c r="M353"/>
  <c r="L355"/>
  <c r="M355"/>
  <c r="J353"/>
  <c r="I353"/>
  <c r="G353"/>
  <c r="H353"/>
  <c r="J355"/>
  <c r="I355"/>
  <c r="A356"/>
  <c r="H355"/>
  <c r="O355"/>
  <c r="G355"/>
  <c r="C221"/>
  <c r="D221"/>
  <c r="F221"/>
  <c r="B221"/>
  <c r="K221" s="1"/>
  <c r="E356" l="1"/>
  <c r="N356"/>
  <c r="L356"/>
  <c r="M356"/>
  <c r="G356"/>
  <c r="A357"/>
  <c r="J356"/>
  <c r="I356"/>
  <c r="H356"/>
  <c r="O356"/>
  <c r="C222"/>
  <c r="F222"/>
  <c r="D222"/>
  <c r="B222"/>
  <c r="K222" s="1"/>
  <c r="E357" l="1"/>
  <c r="N357"/>
  <c r="L357"/>
  <c r="M357"/>
  <c r="J357"/>
  <c r="O357"/>
  <c r="I357"/>
  <c r="H357"/>
  <c r="G357"/>
  <c r="A358"/>
  <c r="F223"/>
  <c r="B223"/>
  <c r="K223" s="1"/>
  <c r="C223"/>
  <c r="D223"/>
  <c r="E358" l="1"/>
  <c r="N358"/>
  <c r="L358"/>
  <c r="M358"/>
  <c r="G358"/>
  <c r="J358"/>
  <c r="I358"/>
  <c r="A359"/>
  <c r="H358"/>
  <c r="A361"/>
  <c r="F224"/>
  <c r="B224"/>
  <c r="K224" s="1"/>
  <c r="C224"/>
  <c r="D224"/>
  <c r="E361" l="1"/>
  <c r="N361"/>
  <c r="E359"/>
  <c r="N359"/>
  <c r="L361"/>
  <c r="M361"/>
  <c r="L359"/>
  <c r="M359"/>
  <c r="J359"/>
  <c r="I359"/>
  <c r="H359"/>
  <c r="A360"/>
  <c r="G359"/>
  <c r="H361"/>
  <c r="G361"/>
  <c r="O361"/>
  <c r="J361"/>
  <c r="A362"/>
  <c r="I361"/>
  <c r="F225"/>
  <c r="C225"/>
  <c r="O225" s="1"/>
  <c r="D225"/>
  <c r="B225"/>
  <c r="K225" s="1"/>
  <c r="E362" l="1"/>
  <c r="N362"/>
  <c r="E360"/>
  <c r="N360"/>
  <c r="L360"/>
  <c r="M360"/>
  <c r="L362"/>
  <c r="M362"/>
  <c r="G362"/>
  <c r="J362"/>
  <c r="A363"/>
  <c r="I362"/>
  <c r="O362"/>
  <c r="H362"/>
  <c r="I360"/>
  <c r="H360"/>
  <c r="G360"/>
  <c r="J360"/>
  <c r="B226"/>
  <c r="K226" s="1"/>
  <c r="F226"/>
  <c r="D226"/>
  <c r="C226"/>
  <c r="O226" s="1"/>
  <c r="E363" l="1"/>
  <c r="N363"/>
  <c r="L363"/>
  <c r="M363"/>
  <c r="H363"/>
  <c r="O363"/>
  <c r="G363"/>
  <c r="J363"/>
  <c r="I363"/>
  <c r="A364"/>
  <c r="D227"/>
  <c r="C227"/>
  <c r="O227" s="1"/>
  <c r="B227"/>
  <c r="K227" s="1"/>
  <c r="F227"/>
  <c r="E364" l="1"/>
  <c r="N364"/>
  <c r="L364"/>
  <c r="M364"/>
  <c r="G364"/>
  <c r="O364"/>
  <c r="J364"/>
  <c r="I364"/>
  <c r="A365"/>
  <c r="H364"/>
  <c r="F228"/>
  <c r="C228"/>
  <c r="B228"/>
  <c r="K228" s="1"/>
  <c r="D228"/>
  <c r="E365" l="1"/>
  <c r="N365"/>
  <c r="L365"/>
  <c r="M365"/>
  <c r="J365"/>
  <c r="A366"/>
  <c r="I365"/>
  <c r="H365"/>
  <c r="G365"/>
  <c r="F229"/>
  <c r="D229"/>
  <c r="C229"/>
  <c r="B229"/>
  <c r="K229" s="1"/>
  <c r="E366" l="1"/>
  <c r="N366"/>
  <c r="L366"/>
  <c r="M366"/>
  <c r="G366"/>
  <c r="J366"/>
  <c r="I366"/>
  <c r="A367"/>
  <c r="H366"/>
  <c r="B230"/>
  <c r="K230" s="1"/>
  <c r="D230"/>
  <c r="F230"/>
  <c r="C230"/>
  <c r="E367" l="1"/>
  <c r="N367"/>
  <c r="L367"/>
  <c r="M367"/>
  <c r="J367"/>
  <c r="G367"/>
  <c r="I367"/>
  <c r="H367"/>
  <c r="A375"/>
  <c r="F231"/>
  <c r="D231"/>
  <c r="B231"/>
  <c r="K231" s="1"/>
  <c r="C231"/>
  <c r="E375" l="1"/>
  <c r="N375"/>
  <c r="L375"/>
  <c r="M375"/>
  <c r="H375"/>
  <c r="O375"/>
  <c r="J375"/>
  <c r="G375"/>
  <c r="I375"/>
  <c r="A376"/>
  <c r="D232"/>
  <c r="F232"/>
  <c r="B232"/>
  <c r="K232" s="1"/>
  <c r="C232"/>
  <c r="O232" s="1"/>
  <c r="E376" l="1"/>
  <c r="N376"/>
  <c r="L376"/>
  <c r="M376"/>
  <c r="G376"/>
  <c r="O376"/>
  <c r="J376"/>
  <c r="I376"/>
  <c r="H376"/>
  <c r="A377"/>
  <c r="D233"/>
  <c r="F233"/>
  <c r="B233"/>
  <c r="K233" s="1"/>
  <c r="C233"/>
  <c r="O233" s="1"/>
  <c r="E377" l="1"/>
  <c r="N377"/>
  <c r="L377"/>
  <c r="M377"/>
  <c r="G377"/>
  <c r="A378"/>
  <c r="J377"/>
  <c r="O377"/>
  <c r="I377"/>
  <c r="H377"/>
  <c r="B234"/>
  <c r="K234" s="1"/>
  <c r="D234"/>
  <c r="C234"/>
  <c r="O234" s="1"/>
  <c r="F234"/>
  <c r="E378" l="1"/>
  <c r="N378"/>
  <c r="L378"/>
  <c r="M378"/>
  <c r="J378"/>
  <c r="O378"/>
  <c r="I378"/>
  <c r="A379"/>
  <c r="H378"/>
  <c r="G378"/>
  <c r="C235"/>
  <c r="B235"/>
  <c r="K235" s="1"/>
  <c r="D235"/>
  <c r="F235"/>
  <c r="E379" l="1"/>
  <c r="N379"/>
  <c r="L379"/>
  <c r="M379"/>
  <c r="H379"/>
  <c r="A380"/>
  <c r="G379"/>
  <c r="J379"/>
  <c r="I379"/>
  <c r="A382"/>
  <c r="F236"/>
  <c r="C236"/>
  <c r="D236"/>
  <c r="B236"/>
  <c r="K236" s="1"/>
  <c r="E382" l="1"/>
  <c r="N382"/>
  <c r="E380"/>
  <c r="N380"/>
  <c r="L382"/>
  <c r="M382"/>
  <c r="L380"/>
  <c r="M380"/>
  <c r="H382"/>
  <c r="G382"/>
  <c r="A383"/>
  <c r="I382"/>
  <c r="O382"/>
  <c r="J382"/>
  <c r="A381"/>
  <c r="J380"/>
  <c r="I380"/>
  <c r="H380"/>
  <c r="G380"/>
  <c r="F237"/>
  <c r="D237"/>
  <c r="B237"/>
  <c r="K237" s="1"/>
  <c r="C237"/>
  <c r="E381" l="1"/>
  <c r="N381"/>
  <c r="E383"/>
  <c r="N383"/>
  <c r="L381"/>
  <c r="M381"/>
  <c r="L383"/>
  <c r="M383"/>
  <c r="H381"/>
  <c r="G381"/>
  <c r="I381"/>
  <c r="J381"/>
  <c r="J383"/>
  <c r="A384"/>
  <c r="H383"/>
  <c r="O383"/>
  <c r="I383"/>
  <c r="G383"/>
  <c r="F238"/>
  <c r="D238"/>
  <c r="C238"/>
  <c r="B238"/>
  <c r="K238" s="1"/>
  <c r="E384" l="1"/>
  <c r="N384"/>
  <c r="L384"/>
  <c r="M384"/>
  <c r="G384"/>
  <c r="O384"/>
  <c r="J384"/>
  <c r="I384"/>
  <c r="H384"/>
  <c r="A385"/>
  <c r="F239"/>
  <c r="B239"/>
  <c r="K239" s="1"/>
  <c r="D239"/>
  <c r="C239"/>
  <c r="O239" s="1"/>
  <c r="E385" l="1"/>
  <c r="N385"/>
  <c r="L385"/>
  <c r="M385"/>
  <c r="J385"/>
  <c r="A386"/>
  <c r="I385"/>
  <c r="H385"/>
  <c r="G385"/>
  <c r="O385"/>
  <c r="B240"/>
  <c r="K240" s="1"/>
  <c r="D240"/>
  <c r="C240"/>
  <c r="O240" s="1"/>
  <c r="F240"/>
  <c r="E386" l="1"/>
  <c r="N386"/>
  <c r="L386"/>
  <c r="M386"/>
  <c r="G386"/>
  <c r="J386"/>
  <c r="I386"/>
  <c r="A387"/>
  <c r="H386"/>
  <c r="A389"/>
  <c r="D241"/>
  <c r="C241"/>
  <c r="O241" s="1"/>
  <c r="B241"/>
  <c r="K241" s="1"/>
  <c r="F241"/>
  <c r="E389" l="1"/>
  <c r="N389"/>
  <c r="E387"/>
  <c r="N387"/>
  <c r="L389"/>
  <c r="M389"/>
  <c r="L387"/>
  <c r="M387"/>
  <c r="J387"/>
  <c r="I387"/>
  <c r="H387"/>
  <c r="A388"/>
  <c r="G387"/>
  <c r="H389"/>
  <c r="G389"/>
  <c r="O389"/>
  <c r="A390"/>
  <c r="J389"/>
  <c r="I389"/>
  <c r="B242"/>
  <c r="K242" s="1"/>
  <c r="F242"/>
  <c r="D242"/>
  <c r="C242"/>
  <c r="E390" l="1"/>
  <c r="N390"/>
  <c r="E388"/>
  <c r="N388"/>
  <c r="L388"/>
  <c r="M388"/>
  <c r="L390"/>
  <c r="M390"/>
  <c r="I388"/>
  <c r="J388"/>
  <c r="H388"/>
  <c r="G388"/>
  <c r="G390"/>
  <c r="J390"/>
  <c r="A391"/>
  <c r="H390"/>
  <c r="I390"/>
  <c r="O390"/>
  <c r="D243"/>
  <c r="F243"/>
  <c r="B243"/>
  <c r="K243" s="1"/>
  <c r="C243"/>
  <c r="E391" l="1"/>
  <c r="N391"/>
  <c r="L391"/>
  <c r="M391"/>
  <c r="H391"/>
  <c r="O391"/>
  <c r="G391"/>
  <c r="J391"/>
  <c r="I391"/>
  <c r="A392"/>
  <c r="D244"/>
  <c r="C244"/>
  <c r="F244"/>
  <c r="B244"/>
  <c r="K244" s="1"/>
  <c r="E392" l="1"/>
  <c r="N392"/>
  <c r="L392"/>
  <c r="M392"/>
  <c r="G392"/>
  <c r="O392"/>
  <c r="J392"/>
  <c r="I392"/>
  <c r="A393"/>
  <c r="H392"/>
  <c r="B245"/>
  <c r="K245" s="1"/>
  <c r="F245"/>
  <c r="D245"/>
  <c r="C245"/>
  <c r="E393" l="1"/>
  <c r="N393"/>
  <c r="L393"/>
  <c r="M393"/>
  <c r="G393"/>
  <c r="J393"/>
  <c r="A394"/>
  <c r="I393"/>
  <c r="H393"/>
  <c r="C246"/>
  <c r="O246" s="1"/>
  <c r="F246"/>
  <c r="B246"/>
  <c r="K246" s="1"/>
  <c r="D246"/>
  <c r="E394" l="1"/>
  <c r="N394"/>
  <c r="L394"/>
  <c r="M394"/>
  <c r="G394"/>
  <c r="I394"/>
  <c r="J394"/>
  <c r="A395"/>
  <c r="H394"/>
  <c r="D247"/>
  <c r="B247"/>
  <c r="K247" s="1"/>
  <c r="F247"/>
  <c r="C247"/>
  <c r="O247" s="1"/>
  <c r="E395" l="1"/>
  <c r="N395"/>
  <c r="L395"/>
  <c r="M395"/>
  <c r="J395"/>
  <c r="H395"/>
  <c r="G395"/>
  <c r="I395"/>
  <c r="A403"/>
  <c r="C248"/>
  <c r="O248" s="1"/>
  <c r="B248"/>
  <c r="K248" s="1"/>
  <c r="D248"/>
  <c r="F248"/>
  <c r="E403" l="1"/>
  <c r="N403"/>
  <c r="L403"/>
  <c r="M403"/>
  <c r="H403"/>
  <c r="O403"/>
  <c r="G403"/>
  <c r="J403"/>
  <c r="I403"/>
  <c r="A404"/>
  <c r="C249"/>
  <c r="D249"/>
  <c r="F249"/>
  <c r="B249"/>
  <c r="K249" s="1"/>
  <c r="E404" l="1"/>
  <c r="N404"/>
  <c r="L404"/>
  <c r="M404"/>
  <c r="G404"/>
  <c r="A405"/>
  <c r="J404"/>
  <c r="I404"/>
  <c r="H404"/>
  <c r="O404"/>
  <c r="D250"/>
  <c r="B250"/>
  <c r="K250" s="1"/>
  <c r="C250"/>
  <c r="F250"/>
  <c r="E405" l="1"/>
  <c r="N405"/>
  <c r="L405"/>
  <c r="M405"/>
  <c r="G405"/>
  <c r="A406"/>
  <c r="J405"/>
  <c r="O405"/>
  <c r="I405"/>
  <c r="H405"/>
  <c r="D251"/>
  <c r="F251"/>
  <c r="C251"/>
  <c r="B251"/>
  <c r="K251" s="1"/>
  <c r="E406" l="1"/>
  <c r="N406"/>
  <c r="L406"/>
  <c r="M406"/>
  <c r="J406"/>
  <c r="O406"/>
  <c r="I406"/>
  <c r="A407"/>
  <c r="H406"/>
  <c r="G406"/>
  <c r="B252"/>
  <c r="K252" s="1"/>
  <c r="C252"/>
  <c r="D252"/>
  <c r="F252"/>
  <c r="E407" l="1"/>
  <c r="N407"/>
  <c r="L407"/>
  <c r="M407"/>
  <c r="H407"/>
  <c r="A408"/>
  <c r="G407"/>
  <c r="J407"/>
  <c r="I407"/>
  <c r="A410"/>
  <c r="B253"/>
  <c r="K253" s="1"/>
  <c r="C253"/>
  <c r="O253" s="1"/>
  <c r="D253"/>
  <c r="F253"/>
  <c r="E410" l="1"/>
  <c r="N410"/>
  <c r="E408"/>
  <c r="N408"/>
  <c r="L410"/>
  <c r="M410"/>
  <c r="L408"/>
  <c r="M408"/>
  <c r="H410"/>
  <c r="G410"/>
  <c r="J410"/>
  <c r="O410"/>
  <c r="I410"/>
  <c r="A411"/>
  <c r="A409"/>
  <c r="J408"/>
  <c r="I408"/>
  <c r="H408"/>
  <c r="G408"/>
  <c r="D254"/>
  <c r="C254"/>
  <c r="O254" s="1"/>
  <c r="B254"/>
  <c r="K254" s="1"/>
  <c r="F254"/>
  <c r="E411" l="1"/>
  <c r="N411"/>
  <c r="E409"/>
  <c r="N409"/>
  <c r="L409"/>
  <c r="M409"/>
  <c r="L411"/>
  <c r="M411"/>
  <c r="H409"/>
  <c r="G409"/>
  <c r="I409"/>
  <c r="J409"/>
  <c r="J411"/>
  <c r="I411"/>
  <c r="O411"/>
  <c r="H411"/>
  <c r="G411"/>
  <c r="A412"/>
  <c r="D255"/>
  <c r="F255"/>
  <c r="B255"/>
  <c r="K255" s="1"/>
  <c r="C255"/>
  <c r="O255" s="1"/>
  <c r="E412" l="1"/>
  <c r="N412"/>
  <c r="L412"/>
  <c r="M412"/>
  <c r="G412"/>
  <c r="O412"/>
  <c r="J412"/>
  <c r="A413"/>
  <c r="I412"/>
  <c r="H412"/>
  <c r="D256"/>
  <c r="B256"/>
  <c r="K256" s="1"/>
  <c r="C256"/>
  <c r="F256"/>
  <c r="E413" l="1"/>
  <c r="N413"/>
  <c r="L413"/>
  <c r="M413"/>
  <c r="J413"/>
  <c r="O413"/>
  <c r="I413"/>
  <c r="H413"/>
  <c r="G413"/>
  <c r="A414"/>
  <c r="B257"/>
  <c r="K257" s="1"/>
  <c r="F257"/>
  <c r="D257"/>
  <c r="C257"/>
  <c r="E414" l="1"/>
  <c r="N414"/>
  <c r="L414"/>
  <c r="M414"/>
  <c r="G414"/>
  <c r="J414"/>
  <c r="I414"/>
  <c r="A415"/>
  <c r="H414"/>
  <c r="A417"/>
  <c r="B258"/>
  <c r="K258" s="1"/>
  <c r="D258"/>
  <c r="F258"/>
  <c r="C258"/>
  <c r="E417" l="1"/>
  <c r="N417"/>
  <c r="E415"/>
  <c r="N415"/>
  <c r="L417"/>
  <c r="M417"/>
  <c r="L415"/>
  <c r="M415"/>
  <c r="J415"/>
  <c r="I415"/>
  <c r="H415"/>
  <c r="A416"/>
  <c r="G415"/>
  <c r="H417"/>
  <c r="G417"/>
  <c r="A418"/>
  <c r="J417"/>
  <c r="O417"/>
  <c r="I417"/>
  <c r="D259"/>
  <c r="F259"/>
  <c r="C259"/>
  <c r="B259"/>
  <c r="K259" s="1"/>
  <c r="E418" l="1"/>
  <c r="N418"/>
  <c r="E416"/>
  <c r="N416"/>
  <c r="L418"/>
  <c r="M418"/>
  <c r="L416"/>
  <c r="M416"/>
  <c r="I416"/>
  <c r="H416"/>
  <c r="G416"/>
  <c r="J416"/>
  <c r="G418"/>
  <c r="J418"/>
  <c r="O418"/>
  <c r="I418"/>
  <c r="A419"/>
  <c r="H418"/>
  <c r="B260"/>
  <c r="K260" s="1"/>
  <c r="D260"/>
  <c r="F260"/>
  <c r="C260"/>
  <c r="O260" s="1"/>
  <c r="E419" l="1"/>
  <c r="N419"/>
  <c r="L419"/>
  <c r="M419"/>
  <c r="H419"/>
  <c r="A420"/>
  <c r="O419"/>
  <c r="G419"/>
  <c r="J419"/>
  <c r="I419"/>
  <c r="C261"/>
  <c r="O261" s="1"/>
  <c r="B261"/>
  <c r="K261" s="1"/>
  <c r="F261"/>
  <c r="D261"/>
  <c r="E420" l="1"/>
  <c r="N420"/>
  <c r="L420"/>
  <c r="M420"/>
  <c r="G420"/>
  <c r="A421"/>
  <c r="I420"/>
  <c r="H420"/>
  <c r="O420"/>
  <c r="J420"/>
  <c r="C262"/>
  <c r="O262" s="1"/>
  <c r="F262"/>
  <c r="D262"/>
  <c r="B262"/>
  <c r="K262" s="1"/>
  <c r="E421" l="1"/>
  <c r="N421"/>
  <c r="L421"/>
  <c r="M421"/>
  <c r="G421"/>
  <c r="J421"/>
  <c r="A422"/>
  <c r="I421"/>
  <c r="H421"/>
  <c r="F263"/>
  <c r="D263"/>
  <c r="B263"/>
  <c r="K263" s="1"/>
  <c r="C263"/>
  <c r="E422" l="1"/>
  <c r="N422"/>
  <c r="L422"/>
  <c r="M422"/>
  <c r="G422"/>
  <c r="J422"/>
  <c r="A423"/>
  <c r="I422"/>
  <c r="H422"/>
  <c r="C264"/>
  <c r="F264"/>
  <c r="B264"/>
  <c r="K264" s="1"/>
  <c r="D264"/>
  <c r="E423" l="1"/>
  <c r="N423"/>
  <c r="L423"/>
  <c r="M423"/>
  <c r="J423"/>
  <c r="I423"/>
  <c r="G423"/>
  <c r="H423"/>
  <c r="A431"/>
  <c r="D265"/>
  <c r="C265"/>
  <c r="F265"/>
  <c r="B265"/>
  <c r="K265" s="1"/>
  <c r="E431" l="1"/>
  <c r="N431"/>
  <c r="L431"/>
  <c r="M431"/>
  <c r="H431"/>
  <c r="A432"/>
  <c r="G431"/>
  <c r="J431"/>
  <c r="O431"/>
  <c r="I431"/>
  <c r="D266"/>
  <c r="C266"/>
  <c r="F266"/>
  <c r="B266"/>
  <c r="K266" s="1"/>
  <c r="E432" l="1"/>
  <c r="N432"/>
  <c r="L432"/>
  <c r="M432"/>
  <c r="G432"/>
  <c r="A433"/>
  <c r="J432"/>
  <c r="I432"/>
  <c r="H432"/>
  <c r="O432"/>
  <c r="B267"/>
  <c r="K267" s="1"/>
  <c r="F267"/>
  <c r="D267"/>
  <c r="C267"/>
  <c r="O267" s="1"/>
  <c r="E433" l="1"/>
  <c r="N433"/>
  <c r="L433"/>
  <c r="M433"/>
  <c r="J433"/>
  <c r="O433"/>
  <c r="I433"/>
  <c r="A434"/>
  <c r="H433"/>
  <c r="G433"/>
  <c r="B268"/>
  <c r="K268" s="1"/>
  <c r="F268"/>
  <c r="C268"/>
  <c r="O268" s="1"/>
  <c r="D268"/>
  <c r="E434" l="1"/>
  <c r="N434"/>
  <c r="L434"/>
  <c r="M434"/>
  <c r="I434"/>
  <c r="O434"/>
  <c r="H434"/>
  <c r="A435"/>
  <c r="J434"/>
  <c r="G434"/>
  <c r="F269"/>
  <c r="C269"/>
  <c r="O269" s="1"/>
  <c r="D269"/>
  <c r="B269"/>
  <c r="K269" s="1"/>
  <c r="E435" l="1"/>
  <c r="N435"/>
  <c r="L435"/>
  <c r="M435"/>
  <c r="G435"/>
  <c r="A436"/>
  <c r="I435"/>
  <c r="J435"/>
  <c r="H435"/>
  <c r="A438"/>
  <c r="C270"/>
  <c r="D270"/>
  <c r="B270"/>
  <c r="K270" s="1"/>
  <c r="F270"/>
  <c r="E436" l="1"/>
  <c r="N436"/>
  <c r="E438"/>
  <c r="N438"/>
  <c r="L436"/>
  <c r="M436"/>
  <c r="L438"/>
  <c r="M438"/>
  <c r="J438"/>
  <c r="G438"/>
  <c r="O438"/>
  <c r="I438"/>
  <c r="H438"/>
  <c r="A439"/>
  <c r="A437"/>
  <c r="I436"/>
  <c r="H436"/>
  <c r="G436"/>
  <c r="J436"/>
  <c r="B271"/>
  <c r="K271" s="1"/>
  <c r="F271"/>
  <c r="C271"/>
  <c r="D271"/>
  <c r="E437" l="1"/>
  <c r="N437"/>
  <c r="E439"/>
  <c r="N439"/>
  <c r="L437"/>
  <c r="M437"/>
  <c r="L439"/>
  <c r="M439"/>
  <c r="H437"/>
  <c r="G437"/>
  <c r="J437"/>
  <c r="I437"/>
  <c r="I439"/>
  <c r="H439"/>
  <c r="O439"/>
  <c r="G439"/>
  <c r="A440"/>
  <c r="J439"/>
  <c r="C272"/>
  <c r="B272"/>
  <c r="K272" s="1"/>
  <c r="F272"/>
  <c r="D272"/>
  <c r="E440" l="1"/>
  <c r="N440"/>
  <c r="L440"/>
  <c r="M440"/>
  <c r="J440"/>
  <c r="A441"/>
  <c r="H440"/>
  <c r="I440"/>
  <c r="G440"/>
  <c r="O440"/>
  <c r="C273"/>
  <c r="F273"/>
  <c r="D273"/>
  <c r="B273"/>
  <c r="K273" s="1"/>
  <c r="E441" l="1"/>
  <c r="N441"/>
  <c r="L441"/>
  <c r="M441"/>
  <c r="I441"/>
  <c r="A442"/>
  <c r="H441"/>
  <c r="G441"/>
  <c r="J441"/>
  <c r="O441"/>
  <c r="C274"/>
  <c r="O274" s="1"/>
  <c r="B274"/>
  <c r="K274" s="1"/>
  <c r="F274"/>
  <c r="D274"/>
  <c r="E442" l="1"/>
  <c r="N442"/>
  <c r="L442"/>
  <c r="M442"/>
  <c r="G442"/>
  <c r="I442"/>
  <c r="H442"/>
  <c r="A443"/>
  <c r="J442"/>
  <c r="A445"/>
  <c r="D275"/>
  <c r="C275"/>
  <c r="O275" s="1"/>
  <c r="F275"/>
  <c r="B275"/>
  <c r="K275" s="1"/>
  <c r="E445" l="1"/>
  <c r="N445"/>
  <c r="E443"/>
  <c r="N443"/>
  <c r="L445"/>
  <c r="M445"/>
  <c r="L443"/>
  <c r="M443"/>
  <c r="J443"/>
  <c r="H443"/>
  <c r="G443"/>
  <c r="A444"/>
  <c r="I443"/>
  <c r="H445"/>
  <c r="J445"/>
  <c r="O445"/>
  <c r="I445"/>
  <c r="A446"/>
  <c r="G445"/>
  <c r="C276"/>
  <c r="O276" s="1"/>
  <c r="F276"/>
  <c r="B276"/>
  <c r="K276" s="1"/>
  <c r="D276"/>
  <c r="E446" l="1"/>
  <c r="N446"/>
  <c r="E444"/>
  <c r="N444"/>
  <c r="L444"/>
  <c r="M444"/>
  <c r="L446"/>
  <c r="M446"/>
  <c r="H444"/>
  <c r="G444"/>
  <c r="J444"/>
  <c r="I444"/>
  <c r="G446"/>
  <c r="I446"/>
  <c r="A447"/>
  <c r="H446"/>
  <c r="O446"/>
  <c r="J446"/>
  <c r="B277"/>
  <c r="K277" s="1"/>
  <c r="D277"/>
  <c r="F277"/>
  <c r="C277"/>
  <c r="E447" l="1"/>
  <c r="N447"/>
  <c r="L447"/>
  <c r="M447"/>
  <c r="G447"/>
  <c r="J447"/>
  <c r="I447"/>
  <c r="H447"/>
  <c r="A448"/>
  <c r="O447"/>
  <c r="D278"/>
  <c r="C278"/>
  <c r="F278"/>
  <c r="B278"/>
  <c r="K278" s="1"/>
  <c r="E448" l="1"/>
  <c r="N448"/>
  <c r="L448"/>
  <c r="M448"/>
  <c r="J448"/>
  <c r="O448"/>
  <c r="H448"/>
  <c r="I448"/>
  <c r="G448"/>
  <c r="A449"/>
  <c r="D279"/>
  <c r="F279"/>
  <c r="C279"/>
  <c r="B279"/>
  <c r="K279" s="1"/>
  <c r="E449" l="1"/>
  <c r="N449"/>
  <c r="L449"/>
  <c r="M449"/>
  <c r="J449"/>
  <c r="I449"/>
  <c r="A450"/>
  <c r="H449"/>
  <c r="G449"/>
  <c r="C280"/>
  <c r="B280"/>
  <c r="K280" s="1"/>
  <c r="D280"/>
  <c r="F280"/>
  <c r="E450" l="1"/>
  <c r="N450"/>
  <c r="L450"/>
  <c r="M450"/>
  <c r="G450"/>
  <c r="J450"/>
  <c r="I450"/>
  <c r="H450"/>
  <c r="A451"/>
  <c r="C281"/>
  <c r="O281" s="1"/>
  <c r="F281"/>
  <c r="B281"/>
  <c r="K281" s="1"/>
  <c r="D281"/>
  <c r="E451" l="1"/>
  <c r="N451"/>
  <c r="L451"/>
  <c r="M451"/>
  <c r="J451"/>
  <c r="H451"/>
  <c r="G451"/>
  <c r="I451"/>
  <c r="A459"/>
  <c r="F282"/>
  <c r="B282"/>
  <c r="K282" s="1"/>
  <c r="C282"/>
  <c r="O282" s="1"/>
  <c r="D282"/>
  <c r="E459" l="1"/>
  <c r="N459"/>
  <c r="L459"/>
  <c r="M459"/>
  <c r="G459"/>
  <c r="O459"/>
  <c r="J459"/>
  <c r="I459"/>
  <c r="H459"/>
  <c r="A460"/>
  <c r="B283"/>
  <c r="K283" s="1"/>
  <c r="F283"/>
  <c r="C283"/>
  <c r="O283" s="1"/>
  <c r="D283"/>
  <c r="E460" l="1"/>
  <c r="N460"/>
  <c r="L460"/>
  <c r="M460"/>
  <c r="J460"/>
  <c r="O460"/>
  <c r="H460"/>
  <c r="I460"/>
  <c r="G460"/>
  <c r="A461"/>
  <c r="F284"/>
  <c r="C284"/>
  <c r="D284"/>
  <c r="B284"/>
  <c r="K284" s="1"/>
  <c r="E461" l="1"/>
  <c r="N461"/>
  <c r="L461"/>
  <c r="M461"/>
  <c r="J461"/>
  <c r="O461"/>
  <c r="H461"/>
  <c r="I461"/>
  <c r="A462"/>
  <c r="G461"/>
  <c r="D285"/>
  <c r="C285"/>
  <c r="F285"/>
  <c r="B285"/>
  <c r="K285" s="1"/>
  <c r="E462" l="1"/>
  <c r="N462"/>
  <c r="L462"/>
  <c r="M462"/>
  <c r="I462"/>
  <c r="A463"/>
  <c r="H462"/>
  <c r="O462"/>
  <c r="J462"/>
  <c r="G462"/>
  <c r="F286"/>
  <c r="D286"/>
  <c r="C286"/>
  <c r="B286"/>
  <c r="K286" s="1"/>
  <c r="E463" l="1"/>
  <c r="N463"/>
  <c r="L463"/>
  <c r="M463"/>
  <c r="G463"/>
  <c r="A464"/>
  <c r="I463"/>
  <c r="J463"/>
  <c r="H463"/>
  <c r="A466"/>
  <c r="B287"/>
  <c r="K287" s="1"/>
  <c r="D287"/>
  <c r="F287"/>
  <c r="C287"/>
  <c r="E466" l="1"/>
  <c r="N466"/>
  <c r="E464"/>
  <c r="N464"/>
  <c r="L466"/>
  <c r="M466"/>
  <c r="L464"/>
  <c r="M464"/>
  <c r="J466"/>
  <c r="G466"/>
  <c r="I466"/>
  <c r="O466"/>
  <c r="A467"/>
  <c r="H466"/>
  <c r="A465"/>
  <c r="I464"/>
  <c r="H464"/>
  <c r="J464"/>
  <c r="G464"/>
  <c r="B288"/>
  <c r="K288" s="1"/>
  <c r="F288"/>
  <c r="D288"/>
  <c r="C288"/>
  <c r="O288" s="1"/>
  <c r="E467" l="1"/>
  <c r="N467"/>
  <c r="E465"/>
  <c r="N465"/>
  <c r="L467"/>
  <c r="M467"/>
  <c r="L465"/>
  <c r="M465"/>
  <c r="H465"/>
  <c r="J465"/>
  <c r="I465"/>
  <c r="G465"/>
  <c r="I467"/>
  <c r="O467"/>
  <c r="H467"/>
  <c r="G467"/>
  <c r="A468"/>
  <c r="J467"/>
  <c r="C289"/>
  <c r="O289" s="1"/>
  <c r="F289"/>
  <c r="B289"/>
  <c r="K289" s="1"/>
  <c r="D289"/>
  <c r="E468" l="1"/>
  <c r="N468"/>
  <c r="L468"/>
  <c r="M468"/>
  <c r="J468"/>
  <c r="O468"/>
  <c r="H468"/>
  <c r="I468"/>
  <c r="G468"/>
  <c r="A469"/>
  <c r="C290"/>
  <c r="O290" s="1"/>
  <c r="F290"/>
  <c r="B290"/>
  <c r="K290" s="1"/>
  <c r="D290"/>
  <c r="E469" l="1"/>
  <c r="N469"/>
  <c r="L469"/>
  <c r="M469"/>
  <c r="I469"/>
  <c r="A470"/>
  <c r="H469"/>
  <c r="G469"/>
  <c r="J469"/>
  <c r="O469"/>
  <c r="F291"/>
  <c r="C291"/>
  <c r="B291"/>
  <c r="K291" s="1"/>
  <c r="D291"/>
  <c r="E470" l="1"/>
  <c r="N470"/>
  <c r="L470"/>
  <c r="M470"/>
  <c r="G470"/>
  <c r="I470"/>
  <c r="H470"/>
  <c r="A471"/>
  <c r="J470"/>
  <c r="A473"/>
  <c r="D292"/>
  <c r="C292"/>
  <c r="B292"/>
  <c r="K292" s="1"/>
  <c r="F292"/>
  <c r="E473" l="1"/>
  <c r="N473"/>
  <c r="E471"/>
  <c r="N471"/>
  <c r="L473"/>
  <c r="M473"/>
  <c r="L471"/>
  <c r="M471"/>
  <c r="J471"/>
  <c r="H471"/>
  <c r="G471"/>
  <c r="A472"/>
  <c r="I471"/>
  <c r="H473"/>
  <c r="J473"/>
  <c r="O473"/>
  <c r="I473"/>
  <c r="A474"/>
  <c r="G473"/>
  <c r="F293"/>
  <c r="B293"/>
  <c r="K293" s="1"/>
  <c r="D293"/>
  <c r="C293"/>
  <c r="E474" l="1"/>
  <c r="N474"/>
  <c r="E472"/>
  <c r="N472"/>
  <c r="L472"/>
  <c r="M472"/>
  <c r="L474"/>
  <c r="M474"/>
  <c r="H472"/>
  <c r="G472"/>
  <c r="J472"/>
  <c r="I472"/>
  <c r="G474"/>
  <c r="O474"/>
  <c r="I474"/>
  <c r="H474"/>
  <c r="A475"/>
  <c r="J474"/>
  <c r="F294"/>
  <c r="B294"/>
  <c r="K294" s="1"/>
  <c r="D294"/>
  <c r="C294"/>
  <c r="E475" l="1"/>
  <c r="N475"/>
  <c r="L475"/>
  <c r="M475"/>
  <c r="G475"/>
  <c r="A476"/>
  <c r="J475"/>
  <c r="I475"/>
  <c r="H475"/>
  <c r="O475"/>
  <c r="D295"/>
  <c r="B295"/>
  <c r="K295" s="1"/>
  <c r="C295"/>
  <c r="O295" s="1"/>
  <c r="F295"/>
  <c r="E476" l="1"/>
  <c r="N476"/>
  <c r="L476"/>
  <c r="M476"/>
  <c r="J476"/>
  <c r="A477"/>
  <c r="H476"/>
  <c r="I476"/>
  <c r="G476"/>
  <c r="O476"/>
  <c r="D296"/>
  <c r="B296"/>
  <c r="K296" s="1"/>
  <c r="F296"/>
  <c r="C296"/>
  <c r="O296" s="1"/>
  <c r="E477" l="1"/>
  <c r="N477"/>
  <c r="L477"/>
  <c r="M477"/>
  <c r="J477"/>
  <c r="I477"/>
  <c r="A478"/>
  <c r="H477"/>
  <c r="G477"/>
  <c r="C297"/>
  <c r="O297" s="1"/>
  <c r="F297"/>
  <c r="D297"/>
  <c r="B297"/>
  <c r="K297" s="1"/>
  <c r="E478" l="1"/>
  <c r="N478"/>
  <c r="L478"/>
  <c r="M478"/>
  <c r="G478"/>
  <c r="I478"/>
  <c r="H478"/>
  <c r="A479"/>
  <c r="J478"/>
  <c r="F298"/>
  <c r="C298"/>
  <c r="D298"/>
  <c r="B298"/>
  <c r="K298" s="1"/>
  <c r="E479" l="1"/>
  <c r="N479"/>
  <c r="L479"/>
  <c r="M479"/>
  <c r="J479"/>
  <c r="H479"/>
  <c r="I479"/>
  <c r="G479"/>
  <c r="A487"/>
  <c r="B299"/>
  <c r="K299" s="1"/>
  <c r="D299"/>
  <c r="C299"/>
  <c r="F299"/>
  <c r="E487" l="1"/>
  <c r="N487"/>
  <c r="L487"/>
  <c r="M487"/>
  <c r="G487"/>
  <c r="O487"/>
  <c r="J487"/>
  <c r="A488"/>
  <c r="I487"/>
  <c r="H487"/>
  <c r="C300"/>
  <c r="B300"/>
  <c r="K300" s="1"/>
  <c r="D300"/>
  <c r="F300"/>
  <c r="E488" l="1"/>
  <c r="N488"/>
  <c r="L488"/>
  <c r="M488"/>
  <c r="J488"/>
  <c r="O488"/>
  <c r="H488"/>
  <c r="I488"/>
  <c r="G488"/>
  <c r="A489"/>
  <c r="B301"/>
  <c r="K301" s="1"/>
  <c r="F301"/>
  <c r="D301"/>
  <c r="C301"/>
  <c r="E489" l="1"/>
  <c r="N489"/>
  <c r="L489"/>
  <c r="M489"/>
  <c r="J489"/>
  <c r="A490"/>
  <c r="I489"/>
  <c r="O489"/>
  <c r="H489"/>
  <c r="G489"/>
  <c r="F302"/>
  <c r="C302"/>
  <c r="O302" s="1"/>
  <c r="D302"/>
  <c r="B302"/>
  <c r="K302" s="1"/>
  <c r="E490" l="1"/>
  <c r="N490"/>
  <c r="L490"/>
  <c r="M490"/>
  <c r="I490"/>
  <c r="O490"/>
  <c r="H490"/>
  <c r="A491"/>
  <c r="J490"/>
  <c r="G490"/>
  <c r="F303"/>
  <c r="D303"/>
  <c r="C303"/>
  <c r="O303" s="1"/>
  <c r="B303"/>
  <c r="K303" s="1"/>
  <c r="E491" l="1"/>
  <c r="N491"/>
  <c r="L491"/>
  <c r="M491"/>
  <c r="G491"/>
  <c r="A492"/>
  <c r="I491"/>
  <c r="J491"/>
  <c r="H491"/>
  <c r="A494"/>
  <c r="C304"/>
  <c r="O304" s="1"/>
  <c r="B304"/>
  <c r="K304" s="1"/>
  <c r="D304"/>
  <c r="F304"/>
  <c r="E494" l="1"/>
  <c r="N494"/>
  <c r="E492"/>
  <c r="N492"/>
  <c r="L494"/>
  <c r="M494"/>
  <c r="L492"/>
  <c r="M492"/>
  <c r="J494"/>
  <c r="G494"/>
  <c r="I494"/>
  <c r="O494"/>
  <c r="H494"/>
  <c r="A495"/>
  <c r="A493"/>
  <c r="I492"/>
  <c r="H492"/>
  <c r="J492"/>
  <c r="G492"/>
  <c r="C305"/>
  <c r="F305"/>
  <c r="B305"/>
  <c r="K305" s="1"/>
  <c r="D305"/>
  <c r="E495" l="1"/>
  <c r="N495"/>
  <c r="E493"/>
  <c r="N493"/>
  <c r="L493"/>
  <c r="M493"/>
  <c r="L495"/>
  <c r="M495"/>
  <c r="H493"/>
  <c r="G493"/>
  <c r="J493"/>
  <c r="I493"/>
  <c r="I495"/>
  <c r="O495"/>
  <c r="J495"/>
  <c r="H495"/>
  <c r="G495"/>
  <c r="A496"/>
  <c r="B306"/>
  <c r="K306" s="1"/>
  <c r="D306"/>
  <c r="F306"/>
  <c r="C306"/>
  <c r="E496" l="1"/>
  <c r="N496"/>
  <c r="L496"/>
  <c r="M496"/>
  <c r="J496"/>
  <c r="O496"/>
  <c r="H496"/>
  <c r="I496"/>
  <c r="G496"/>
  <c r="A497"/>
  <c r="D307"/>
  <c r="B307"/>
  <c r="K307" s="1"/>
  <c r="F307"/>
  <c r="C307"/>
  <c r="E497" l="1"/>
  <c r="N497"/>
  <c r="L497"/>
  <c r="M497"/>
  <c r="I497"/>
  <c r="O497"/>
  <c r="H497"/>
  <c r="G497"/>
  <c r="J497"/>
  <c r="A498"/>
  <c r="F308"/>
  <c r="D308"/>
  <c r="C308"/>
  <c r="B308"/>
  <c r="K308" s="1"/>
  <c r="E498" l="1"/>
  <c r="N498"/>
  <c r="L498"/>
  <c r="M498"/>
  <c r="G498"/>
  <c r="I498"/>
  <c r="H498"/>
  <c r="A499"/>
  <c r="J498"/>
  <c r="A501"/>
  <c r="B309"/>
  <c r="K309" s="1"/>
  <c r="F309"/>
  <c r="D309"/>
  <c r="C309"/>
  <c r="O309" s="1"/>
  <c r="E499" l="1"/>
  <c r="N499"/>
  <c r="E501"/>
  <c r="N501"/>
  <c r="L501"/>
  <c r="M501"/>
  <c r="L499"/>
  <c r="M499"/>
  <c r="J499"/>
  <c r="H499"/>
  <c r="G499"/>
  <c r="A500"/>
  <c r="I499"/>
  <c r="H501"/>
  <c r="J501"/>
  <c r="O501"/>
  <c r="I501"/>
  <c r="A502"/>
  <c r="G501"/>
  <c r="C310"/>
  <c r="O310" s="1"/>
  <c r="B310"/>
  <c r="K310" s="1"/>
  <c r="F310"/>
  <c r="D310"/>
  <c r="E502" l="1"/>
  <c r="N502"/>
  <c r="E500"/>
  <c r="N500"/>
  <c r="L500"/>
  <c r="M500"/>
  <c r="L502"/>
  <c r="M502"/>
  <c r="H500"/>
  <c r="G500"/>
  <c r="J500"/>
  <c r="I500"/>
  <c r="G502"/>
  <c r="I502"/>
  <c r="O502"/>
  <c r="H502"/>
  <c r="A503"/>
  <c r="J502"/>
  <c r="D311"/>
  <c r="C311"/>
  <c r="O311" s="1"/>
  <c r="F311"/>
  <c r="B311"/>
  <c r="K311" s="1"/>
  <c r="E503" l="1"/>
  <c r="N503"/>
  <c r="L503"/>
  <c r="M503"/>
  <c r="G503"/>
  <c r="A504"/>
  <c r="I503"/>
  <c r="J503"/>
  <c r="H503"/>
  <c r="O503"/>
  <c r="F312"/>
  <c r="B312"/>
  <c r="K312" s="1"/>
  <c r="C312"/>
  <c r="D312"/>
  <c r="E504" l="1"/>
  <c r="N504"/>
  <c r="L504"/>
  <c r="M504"/>
  <c r="J504"/>
  <c r="O504"/>
  <c r="H504"/>
  <c r="I504"/>
  <c r="G504"/>
  <c r="A505"/>
  <c r="B313"/>
  <c r="K313" s="1"/>
  <c r="C313"/>
  <c r="F313"/>
  <c r="D313"/>
  <c r="E505" l="1"/>
  <c r="N505"/>
  <c r="L505"/>
  <c r="M505"/>
  <c r="J505"/>
  <c r="I505"/>
  <c r="A506"/>
  <c r="H505"/>
  <c r="G505"/>
  <c r="C314"/>
  <c r="F314"/>
  <c r="D314"/>
  <c r="B314"/>
  <c r="K314" s="1"/>
  <c r="E506" l="1"/>
  <c r="N506"/>
  <c r="L506"/>
  <c r="M506"/>
  <c r="G506"/>
  <c r="I506"/>
  <c r="H506"/>
  <c r="A507"/>
  <c r="J506"/>
  <c r="D315"/>
  <c r="F315"/>
  <c r="C315"/>
  <c r="B315"/>
  <c r="K315" s="1"/>
  <c r="E507" l="1"/>
  <c r="N507"/>
  <c r="L507"/>
  <c r="M507"/>
  <c r="J507"/>
  <c r="H507"/>
  <c r="I507"/>
  <c r="G507"/>
  <c r="A515"/>
  <c r="B316"/>
  <c r="K316" s="1"/>
  <c r="F316"/>
  <c r="D316"/>
  <c r="C316"/>
  <c r="O316" s="1"/>
  <c r="E515" l="1"/>
  <c r="N515"/>
  <c r="L515"/>
  <c r="M515"/>
  <c r="G515"/>
  <c r="A516"/>
  <c r="J515"/>
  <c r="I515"/>
  <c r="H515"/>
  <c r="O515"/>
  <c r="B317"/>
  <c r="K317" s="1"/>
  <c r="F317"/>
  <c r="C317"/>
  <c r="O317" s="1"/>
  <c r="D317"/>
  <c r="E516" l="1"/>
  <c r="N516"/>
  <c r="L516"/>
  <c r="M516"/>
  <c r="J516"/>
  <c r="A517"/>
  <c r="H516"/>
  <c r="I516"/>
  <c r="G516"/>
  <c r="O516"/>
  <c r="C318"/>
  <c r="O318" s="1"/>
  <c r="B318"/>
  <c r="K318" s="1"/>
  <c r="F318"/>
  <c r="D318"/>
  <c r="E517" l="1"/>
  <c r="N517"/>
  <c r="L517"/>
  <c r="M517"/>
  <c r="J517"/>
  <c r="A518"/>
  <c r="H517"/>
  <c r="I517"/>
  <c r="O517"/>
  <c r="G517"/>
  <c r="B319"/>
  <c r="K319" s="1"/>
  <c r="C319"/>
  <c r="F319"/>
  <c r="D319"/>
  <c r="E518" l="1"/>
  <c r="N518"/>
  <c r="L518"/>
  <c r="M518"/>
  <c r="I518"/>
  <c r="A519"/>
  <c r="H518"/>
  <c r="O518"/>
  <c r="J518"/>
  <c r="G518"/>
  <c r="C320"/>
  <c r="F320"/>
  <c r="D320"/>
  <c r="B320"/>
  <c r="K320" s="1"/>
  <c r="E519" l="1"/>
  <c r="N519"/>
  <c r="L519"/>
  <c r="M519"/>
  <c r="G519"/>
  <c r="A520"/>
  <c r="I519"/>
  <c r="J519"/>
  <c r="H519"/>
  <c r="A522"/>
  <c r="B321"/>
  <c r="K321" s="1"/>
  <c r="D321"/>
  <c r="F321"/>
  <c r="C321"/>
  <c r="E522" l="1"/>
  <c r="N522"/>
  <c r="E520"/>
  <c r="N520"/>
  <c r="L522"/>
  <c r="M522"/>
  <c r="L520"/>
  <c r="M520"/>
  <c r="J522"/>
  <c r="G522"/>
  <c r="A523"/>
  <c r="H522"/>
  <c r="I522"/>
  <c r="O522"/>
  <c r="A521"/>
  <c r="I520"/>
  <c r="H520"/>
  <c r="G520"/>
  <c r="J520"/>
  <c r="D322"/>
  <c r="B322"/>
  <c r="K322" s="1"/>
  <c r="C322"/>
  <c r="F322"/>
  <c r="E521" l="1"/>
  <c r="N521"/>
  <c r="E523"/>
  <c r="N523"/>
  <c r="L521"/>
  <c r="M521"/>
  <c r="L523"/>
  <c r="M523"/>
  <c r="H521"/>
  <c r="J521"/>
  <c r="I521"/>
  <c r="G521"/>
  <c r="I523"/>
  <c r="H523"/>
  <c r="O523"/>
  <c r="G523"/>
  <c r="A524"/>
  <c r="J523"/>
  <c r="F323"/>
  <c r="C323"/>
  <c r="O323" s="1"/>
  <c r="B323"/>
  <c r="K323" s="1"/>
  <c r="D323"/>
  <c r="E524" l="1"/>
  <c r="N524"/>
  <c r="L524"/>
  <c r="M524"/>
  <c r="J524"/>
  <c r="O524"/>
  <c r="H524"/>
  <c r="I524"/>
  <c r="G524"/>
  <c r="A525"/>
  <c r="B324"/>
  <c r="K324" s="1"/>
  <c r="F324"/>
  <c r="C324"/>
  <c r="O324" s="1"/>
  <c r="D324"/>
  <c r="E525" l="1"/>
  <c r="N525"/>
  <c r="L525"/>
  <c r="M525"/>
  <c r="I525"/>
  <c r="A526"/>
  <c r="G525"/>
  <c r="O525"/>
  <c r="H525"/>
  <c r="J525"/>
  <c r="B325"/>
  <c r="K325" s="1"/>
  <c r="F325"/>
  <c r="C325"/>
  <c r="O325" s="1"/>
  <c r="D325"/>
  <c r="E526" l="1"/>
  <c r="N526"/>
  <c r="L526"/>
  <c r="M526"/>
  <c r="G526"/>
  <c r="I526"/>
  <c r="H526"/>
  <c r="A527"/>
  <c r="J526"/>
  <c r="A529"/>
  <c r="B326"/>
  <c r="K326" s="1"/>
  <c r="D326"/>
  <c r="F326"/>
  <c r="C326"/>
  <c r="E527" l="1"/>
  <c r="N527"/>
  <c r="E529"/>
  <c r="N529"/>
  <c r="L529"/>
  <c r="M529"/>
  <c r="L527"/>
  <c r="M527"/>
  <c r="J527"/>
  <c r="H527"/>
  <c r="G527"/>
  <c r="A528"/>
  <c r="I527"/>
  <c r="H529"/>
  <c r="J529"/>
  <c r="O529"/>
  <c r="I529"/>
  <c r="A530"/>
  <c r="G529"/>
  <c r="F327"/>
  <c r="D327"/>
  <c r="C327"/>
  <c r="B327"/>
  <c r="K327" s="1"/>
  <c r="E530" l="1"/>
  <c r="N530"/>
  <c r="E528"/>
  <c r="N528"/>
  <c r="L528"/>
  <c r="M528"/>
  <c r="L530"/>
  <c r="M530"/>
  <c r="H528"/>
  <c r="G528"/>
  <c r="J528"/>
  <c r="I528"/>
  <c r="G530"/>
  <c r="I530"/>
  <c r="A531"/>
  <c r="H530"/>
  <c r="O530"/>
  <c r="J530"/>
  <c r="F328"/>
  <c r="B328"/>
  <c r="K328" s="1"/>
  <c r="C328"/>
  <c r="D328"/>
  <c r="E531" l="1"/>
  <c r="N531"/>
  <c r="L531"/>
  <c r="M531"/>
  <c r="G531"/>
  <c r="A532"/>
  <c r="J531"/>
  <c r="I531"/>
  <c r="H531"/>
  <c r="O531"/>
  <c r="F329"/>
  <c r="D329"/>
  <c r="C329"/>
  <c r="B329"/>
  <c r="K329" s="1"/>
  <c r="E532" l="1"/>
  <c r="N532"/>
  <c r="L532"/>
  <c r="M532"/>
  <c r="J532"/>
  <c r="A533"/>
  <c r="H532"/>
  <c r="I532"/>
  <c r="G532"/>
  <c r="O532"/>
  <c r="C330"/>
  <c r="O330" s="1"/>
  <c r="F330"/>
  <c r="B330"/>
  <c r="K330" s="1"/>
  <c r="D330"/>
  <c r="E533" l="1"/>
  <c r="N533"/>
  <c r="L533"/>
  <c r="M533"/>
  <c r="J533"/>
  <c r="I533"/>
  <c r="A534"/>
  <c r="H533"/>
  <c r="G533"/>
  <c r="F331"/>
  <c r="C331"/>
  <c r="O331" s="1"/>
  <c r="B331"/>
  <c r="K331" s="1"/>
  <c r="D331"/>
  <c r="E534" l="1"/>
  <c r="N534"/>
  <c r="L534"/>
  <c r="M534"/>
  <c r="G534"/>
  <c r="I534"/>
  <c r="H534"/>
  <c r="A535"/>
  <c r="J534"/>
  <c r="B332"/>
  <c r="K332" s="1"/>
  <c r="D332"/>
  <c r="C332"/>
  <c r="O332" s="1"/>
  <c r="F332"/>
  <c r="E535" l="1"/>
  <c r="N535"/>
  <c r="L535"/>
  <c r="M535"/>
  <c r="J535"/>
  <c r="I535"/>
  <c r="H535"/>
  <c r="G535"/>
  <c r="A543"/>
  <c r="D333"/>
  <c r="C333"/>
  <c r="F333"/>
  <c r="B333"/>
  <c r="K333" s="1"/>
  <c r="E543" l="1"/>
  <c r="N543"/>
  <c r="L543"/>
  <c r="M543"/>
  <c r="G543"/>
  <c r="A544"/>
  <c r="J543"/>
  <c r="I543"/>
  <c r="H543"/>
  <c r="O543"/>
  <c r="F334"/>
  <c r="D334"/>
  <c r="C334"/>
  <c r="B334"/>
  <c r="K334" s="1"/>
  <c r="E544" l="1"/>
  <c r="N544"/>
  <c r="L544"/>
  <c r="M544"/>
  <c r="J544"/>
  <c r="A545"/>
  <c r="I544"/>
  <c r="H544"/>
  <c r="O544"/>
  <c r="G544"/>
  <c r="C335"/>
  <c r="D335"/>
  <c r="B335"/>
  <c r="K335" s="1"/>
  <c r="F335"/>
  <c r="E545" l="1"/>
  <c r="N545"/>
  <c r="L545"/>
  <c r="M545"/>
  <c r="J545"/>
  <c r="O545"/>
  <c r="I545"/>
  <c r="A546"/>
  <c r="H545"/>
  <c r="G545"/>
  <c r="B336"/>
  <c r="K336" s="1"/>
  <c r="D336"/>
  <c r="F336"/>
  <c r="C336"/>
  <c r="E546" l="1"/>
  <c r="N546"/>
  <c r="L546"/>
  <c r="M546"/>
  <c r="I546"/>
  <c r="O546"/>
  <c r="H546"/>
  <c r="A547"/>
  <c r="G546"/>
  <c r="J546"/>
  <c r="F337"/>
  <c r="B337"/>
  <c r="K337" s="1"/>
  <c r="C337"/>
  <c r="O337" s="1"/>
  <c r="D337"/>
  <c r="E547" l="1"/>
  <c r="N547"/>
  <c r="L547"/>
  <c r="M547"/>
  <c r="G547"/>
  <c r="A548"/>
  <c r="J547"/>
  <c r="I547"/>
  <c r="H547"/>
  <c r="A550"/>
  <c r="C338"/>
  <c r="O338" s="1"/>
  <c r="B338"/>
  <c r="K338" s="1"/>
  <c r="D338"/>
  <c r="F338"/>
  <c r="E550" l="1"/>
  <c r="N550"/>
  <c r="E548"/>
  <c r="N548"/>
  <c r="L550"/>
  <c r="M550"/>
  <c r="L548"/>
  <c r="M548"/>
  <c r="G550"/>
  <c r="J550"/>
  <c r="I550"/>
  <c r="O550"/>
  <c r="H550"/>
  <c r="A551"/>
  <c r="A549"/>
  <c r="I548"/>
  <c r="H548"/>
  <c r="J548"/>
  <c r="G548"/>
  <c r="C339"/>
  <c r="O339" s="1"/>
  <c r="D339"/>
  <c r="B339"/>
  <c r="K339" s="1"/>
  <c r="F339"/>
  <c r="E551" l="1"/>
  <c r="N551"/>
  <c r="E549"/>
  <c r="N549"/>
  <c r="L549"/>
  <c r="M549"/>
  <c r="L551"/>
  <c r="M551"/>
  <c r="G549"/>
  <c r="J549"/>
  <c r="I549"/>
  <c r="H549"/>
  <c r="I551"/>
  <c r="H551"/>
  <c r="J551"/>
  <c r="A552"/>
  <c r="G551"/>
  <c r="O551"/>
  <c r="C340"/>
  <c r="B340"/>
  <c r="K340" s="1"/>
  <c r="F340"/>
  <c r="D340"/>
  <c r="E552" l="1"/>
  <c r="N552"/>
  <c r="L552"/>
  <c r="M552"/>
  <c r="J552"/>
  <c r="O552"/>
  <c r="I552"/>
  <c r="G552"/>
  <c r="A553"/>
  <c r="H552"/>
  <c r="F341"/>
  <c r="B341"/>
  <c r="K341" s="1"/>
  <c r="C341"/>
  <c r="D341"/>
  <c r="E553" l="1"/>
  <c r="N553"/>
  <c r="L553"/>
  <c r="M553"/>
  <c r="I553"/>
  <c r="O553"/>
  <c r="H553"/>
  <c r="G553"/>
  <c r="J553"/>
  <c r="A554"/>
  <c r="B342"/>
  <c r="K342" s="1"/>
  <c r="F342"/>
  <c r="D342"/>
  <c r="C342"/>
  <c r="E554" l="1"/>
  <c r="N554"/>
  <c r="L554"/>
  <c r="M554"/>
  <c r="J554"/>
  <c r="I554"/>
  <c r="H554"/>
  <c r="A555"/>
  <c r="G554"/>
  <c r="A557"/>
  <c r="C343"/>
  <c r="F343"/>
  <c r="D343"/>
  <c r="B343"/>
  <c r="K343" s="1"/>
  <c r="E557" l="1"/>
  <c r="N557"/>
  <c r="E555"/>
  <c r="N555"/>
  <c r="L557"/>
  <c r="M557"/>
  <c r="L555"/>
  <c r="M555"/>
  <c r="I555"/>
  <c r="H555"/>
  <c r="G555"/>
  <c r="A556"/>
  <c r="J555"/>
  <c r="G557"/>
  <c r="J557"/>
  <c r="A558"/>
  <c r="I557"/>
  <c r="O557"/>
  <c r="H557"/>
  <c r="B344"/>
  <c r="K344" s="1"/>
  <c r="F344"/>
  <c r="D344"/>
  <c r="C344"/>
  <c r="O344" s="1"/>
  <c r="E558" l="1"/>
  <c r="N558"/>
  <c r="E556"/>
  <c r="N556"/>
  <c r="L556"/>
  <c r="M556"/>
  <c r="L558"/>
  <c r="M558"/>
  <c r="H556"/>
  <c r="G556"/>
  <c r="J556"/>
  <c r="I556"/>
  <c r="J558"/>
  <c r="I558"/>
  <c r="A559"/>
  <c r="H558"/>
  <c r="O558"/>
  <c r="G558"/>
  <c r="C345"/>
  <c r="O345" s="1"/>
  <c r="D345"/>
  <c r="F345"/>
  <c r="B345"/>
  <c r="K345" s="1"/>
  <c r="E559" l="1"/>
  <c r="N559"/>
  <c r="L559"/>
  <c r="M559"/>
  <c r="G559"/>
  <c r="O559"/>
  <c r="I559"/>
  <c r="J559"/>
  <c r="H559"/>
  <c r="A560"/>
  <c r="C346"/>
  <c r="O346" s="1"/>
  <c r="F346"/>
  <c r="B346"/>
  <c r="K346" s="1"/>
  <c r="D346"/>
  <c r="E560" l="1"/>
  <c r="N560"/>
  <c r="L560"/>
  <c r="M560"/>
  <c r="J560"/>
  <c r="A561"/>
  <c r="I560"/>
  <c r="H560"/>
  <c r="G560"/>
  <c r="O560"/>
  <c r="F347"/>
  <c r="D347"/>
  <c r="C347"/>
  <c r="B347"/>
  <c r="K347" s="1"/>
  <c r="E561" l="1"/>
  <c r="N561"/>
  <c r="L561"/>
  <c r="M561"/>
  <c r="J561"/>
  <c r="I561"/>
  <c r="A562"/>
  <c r="G561"/>
  <c r="H561"/>
  <c r="F348"/>
  <c r="D348"/>
  <c r="B348"/>
  <c r="K348" s="1"/>
  <c r="C348"/>
  <c r="E562" l="1"/>
  <c r="N562"/>
  <c r="L562"/>
  <c r="M562"/>
  <c r="J562"/>
  <c r="I562"/>
  <c r="H562"/>
  <c r="A563"/>
  <c r="G562"/>
  <c r="D349"/>
  <c r="F349"/>
  <c r="C349"/>
  <c r="B349"/>
  <c r="K349" s="1"/>
  <c r="E563" l="1"/>
  <c r="N563"/>
  <c r="L563"/>
  <c r="M563"/>
  <c r="I563"/>
  <c r="H563"/>
  <c r="G563"/>
  <c r="J563"/>
  <c r="A571"/>
  <c r="B350"/>
  <c r="K350" s="1"/>
  <c r="F350"/>
  <c r="D350"/>
  <c r="C350"/>
  <c r="E571" l="1"/>
  <c r="N571"/>
  <c r="L571"/>
  <c r="M571"/>
  <c r="G571"/>
  <c r="A572"/>
  <c r="J571"/>
  <c r="I571"/>
  <c r="H571"/>
  <c r="O571"/>
  <c r="F351"/>
  <c r="D351"/>
  <c r="C351"/>
  <c r="O351" s="1"/>
  <c r="B351"/>
  <c r="K351" s="1"/>
  <c r="E572" l="1"/>
  <c r="N572"/>
  <c r="L572"/>
  <c r="M572"/>
  <c r="J572"/>
  <c r="A573"/>
  <c r="H572"/>
  <c r="G572"/>
  <c r="O572"/>
  <c r="I572"/>
  <c r="C352"/>
  <c r="O352" s="1"/>
  <c r="D352"/>
  <c r="F352"/>
  <c r="B352"/>
  <c r="K352" s="1"/>
  <c r="E573" l="1"/>
  <c r="N573"/>
  <c r="L573"/>
  <c r="M573"/>
  <c r="J573"/>
  <c r="A574"/>
  <c r="I573"/>
  <c r="O573"/>
  <c r="H573"/>
  <c r="G573"/>
  <c r="D353"/>
  <c r="C353"/>
  <c r="O353" s="1"/>
  <c r="F353"/>
  <c r="B353"/>
  <c r="K353" s="1"/>
  <c r="E574" l="1"/>
  <c r="N574"/>
  <c r="L574"/>
  <c r="M574"/>
  <c r="I574"/>
  <c r="O574"/>
  <c r="H574"/>
  <c r="A575"/>
  <c r="G574"/>
  <c r="J574"/>
  <c r="F354"/>
  <c r="C354"/>
  <c r="D354"/>
  <c r="B354"/>
  <c r="K354" s="1"/>
  <c r="E575" l="1"/>
  <c r="N575"/>
  <c r="L575"/>
  <c r="M575"/>
  <c r="G575"/>
  <c r="A576"/>
  <c r="J575"/>
  <c r="I575"/>
  <c r="H575"/>
  <c r="A578"/>
  <c r="C355"/>
  <c r="D355"/>
  <c r="F355"/>
  <c r="B355"/>
  <c r="K355" s="1"/>
  <c r="E578" l="1"/>
  <c r="N578"/>
  <c r="E576"/>
  <c r="N576"/>
  <c r="L576"/>
  <c r="M576"/>
  <c r="L578"/>
  <c r="M578"/>
  <c r="G578"/>
  <c r="J578"/>
  <c r="A579"/>
  <c r="I578"/>
  <c r="H578"/>
  <c r="O578"/>
  <c r="A577"/>
  <c r="I576"/>
  <c r="H576"/>
  <c r="G576"/>
  <c r="J576"/>
  <c r="C356"/>
  <c r="F356"/>
  <c r="B356"/>
  <c r="K356" s="1"/>
  <c r="D356"/>
  <c r="E577" l="1"/>
  <c r="N577"/>
  <c r="E579"/>
  <c r="N579"/>
  <c r="L577"/>
  <c r="M577"/>
  <c r="L579"/>
  <c r="M579"/>
  <c r="G577"/>
  <c r="H577"/>
  <c r="J577"/>
  <c r="I577"/>
  <c r="I579"/>
  <c r="H579"/>
  <c r="J579"/>
  <c r="O579"/>
  <c r="G579"/>
  <c r="A580"/>
  <c r="B357"/>
  <c r="K357" s="1"/>
  <c r="D357"/>
  <c r="F357"/>
  <c r="C357"/>
  <c r="E580" l="1"/>
  <c r="N580"/>
  <c r="L580"/>
  <c r="M580"/>
  <c r="J580"/>
  <c r="O580"/>
  <c r="I580"/>
  <c r="H580"/>
  <c r="G580"/>
  <c r="A581"/>
  <c r="F358"/>
  <c r="D358"/>
  <c r="B358"/>
  <c r="K358" s="1"/>
  <c r="C358"/>
  <c r="O358" s="1"/>
  <c r="E581" l="1"/>
  <c r="N581"/>
  <c r="L581"/>
  <c r="M581"/>
  <c r="I581"/>
  <c r="G581"/>
  <c r="J581"/>
  <c r="O581"/>
  <c r="A582"/>
  <c r="H581"/>
  <c r="B359"/>
  <c r="K359" s="1"/>
  <c r="F359"/>
  <c r="D359"/>
  <c r="C359"/>
  <c r="O359" s="1"/>
  <c r="E582" l="1"/>
  <c r="N582"/>
  <c r="L582"/>
  <c r="M582"/>
  <c r="J582"/>
  <c r="I582"/>
  <c r="H582"/>
  <c r="A583"/>
  <c r="G582"/>
  <c r="A585"/>
  <c r="C360"/>
  <c r="O360" s="1"/>
  <c r="F360"/>
  <c r="D360"/>
  <c r="B360"/>
  <c r="K360" s="1"/>
  <c r="E585" l="1"/>
  <c r="N585"/>
  <c r="E583"/>
  <c r="N583"/>
  <c r="L585"/>
  <c r="M585"/>
  <c r="L583"/>
  <c r="M583"/>
  <c r="I583"/>
  <c r="H583"/>
  <c r="G583"/>
  <c r="A584"/>
  <c r="J583"/>
  <c r="G585"/>
  <c r="J585"/>
  <c r="A586"/>
  <c r="H585"/>
  <c r="I585"/>
  <c r="O585"/>
  <c r="D361"/>
  <c r="C361"/>
  <c r="B361"/>
  <c r="K361" s="1"/>
  <c r="F361"/>
  <c r="E586" l="1"/>
  <c r="N586"/>
  <c r="E584"/>
  <c r="N584"/>
  <c r="L584"/>
  <c r="M584"/>
  <c r="L586"/>
  <c r="M586"/>
  <c r="H584"/>
  <c r="I584"/>
  <c r="G584"/>
  <c r="J584"/>
  <c r="J586"/>
  <c r="I586"/>
  <c r="A587"/>
  <c r="O586"/>
  <c r="G586"/>
  <c r="H586"/>
  <c r="F362"/>
  <c r="D362"/>
  <c r="B362"/>
  <c r="K362" s="1"/>
  <c r="C362"/>
  <c r="E587" l="1"/>
  <c r="N587"/>
  <c r="L587"/>
  <c r="M587"/>
  <c r="G587"/>
  <c r="A588"/>
  <c r="J587"/>
  <c r="I587"/>
  <c r="H587"/>
  <c r="O587"/>
  <c r="D363"/>
  <c r="C363"/>
  <c r="B363"/>
  <c r="K363" s="1"/>
  <c r="F363"/>
  <c r="E588" l="1"/>
  <c r="N588"/>
  <c r="L588"/>
  <c r="M588"/>
  <c r="J588"/>
  <c r="A589"/>
  <c r="I588"/>
  <c r="H588"/>
  <c r="G588"/>
  <c r="O588"/>
  <c r="F364"/>
  <c r="C364"/>
  <c r="B364"/>
  <c r="K364" s="1"/>
  <c r="D364"/>
  <c r="E589" l="1"/>
  <c r="N589"/>
  <c r="L589"/>
  <c r="M589"/>
  <c r="J589"/>
  <c r="I589"/>
  <c r="A590"/>
  <c r="G589"/>
  <c r="H589"/>
  <c r="F365"/>
  <c r="D365"/>
  <c r="B365"/>
  <c r="K365" s="1"/>
  <c r="C365"/>
  <c r="O365" s="1"/>
  <c r="E590" l="1"/>
  <c r="N590"/>
  <c r="L590"/>
  <c r="M590"/>
  <c r="J590"/>
  <c r="I590"/>
  <c r="H590"/>
  <c r="A591"/>
  <c r="G590"/>
  <c r="F366"/>
  <c r="C366"/>
  <c r="O366" s="1"/>
  <c r="B366"/>
  <c r="K366" s="1"/>
  <c r="D366"/>
  <c r="E591" l="1"/>
  <c r="N591"/>
  <c r="L591"/>
  <c r="M591"/>
  <c r="I591"/>
  <c r="H591"/>
  <c r="G591"/>
  <c r="J591"/>
  <c r="A599"/>
  <c r="C367"/>
  <c r="O367" s="1"/>
  <c r="B367"/>
  <c r="K367" s="1"/>
  <c r="F367"/>
  <c r="D367"/>
  <c r="E599" l="1"/>
  <c r="N599"/>
  <c r="L599"/>
  <c r="M599"/>
  <c r="G599"/>
  <c r="A600"/>
  <c r="J599"/>
  <c r="I599"/>
  <c r="H599"/>
  <c r="O599"/>
  <c r="B368"/>
  <c r="K368" s="1"/>
  <c r="D368"/>
  <c r="C368"/>
  <c r="F368"/>
  <c r="E600" l="1"/>
  <c r="N600"/>
  <c r="L600"/>
  <c r="M600"/>
  <c r="J600"/>
  <c r="A601"/>
  <c r="I600"/>
  <c r="H600"/>
  <c r="G600"/>
  <c r="O600"/>
  <c r="C369"/>
  <c r="B369"/>
  <c r="K369" s="1"/>
  <c r="D369"/>
  <c r="F369"/>
  <c r="E601" l="1"/>
  <c r="N601"/>
  <c r="L601"/>
  <c r="M601"/>
  <c r="J601"/>
  <c r="A602"/>
  <c r="I601"/>
  <c r="O601"/>
  <c r="H601"/>
  <c r="G601"/>
  <c r="D370"/>
  <c r="C370"/>
  <c r="B370"/>
  <c r="K370" s="1"/>
  <c r="F370"/>
  <c r="E602" l="1"/>
  <c r="N602"/>
  <c r="L602"/>
  <c r="M602"/>
  <c r="I602"/>
  <c r="O602"/>
  <c r="H602"/>
  <c r="A603"/>
  <c r="G602"/>
  <c r="J602"/>
  <c r="F371"/>
  <c r="B371"/>
  <c r="K371" s="1"/>
  <c r="C371"/>
  <c r="D371"/>
  <c r="E603" l="1"/>
  <c r="N603"/>
  <c r="L603"/>
  <c r="M603"/>
  <c r="G603"/>
  <c r="A604"/>
  <c r="I603"/>
  <c r="J603"/>
  <c r="H603"/>
  <c r="A606"/>
  <c r="C372"/>
  <c r="O372" s="1"/>
  <c r="D372"/>
  <c r="B372"/>
  <c r="K372" s="1"/>
  <c r="F372"/>
  <c r="E604" l="1"/>
  <c r="N604"/>
  <c r="E606"/>
  <c r="N606"/>
  <c r="L606"/>
  <c r="M606"/>
  <c r="L604"/>
  <c r="M604"/>
  <c r="G606"/>
  <c r="J606"/>
  <c r="I606"/>
  <c r="O606"/>
  <c r="H606"/>
  <c r="A607"/>
  <c r="A605"/>
  <c r="I604"/>
  <c r="H604"/>
  <c r="G604"/>
  <c r="J604"/>
  <c r="C373"/>
  <c r="O373" s="1"/>
  <c r="F373"/>
  <c r="B373"/>
  <c r="K373" s="1"/>
  <c r="D373"/>
  <c r="E607" l="1"/>
  <c r="N607"/>
  <c r="E605"/>
  <c r="N605"/>
  <c r="L605"/>
  <c r="M605"/>
  <c r="L607"/>
  <c r="M607"/>
  <c r="G605"/>
  <c r="J605"/>
  <c r="I605"/>
  <c r="H605"/>
  <c r="I607"/>
  <c r="H607"/>
  <c r="O607"/>
  <c r="G607"/>
  <c r="A608"/>
  <c r="J607"/>
  <c r="F374"/>
  <c r="D374"/>
  <c r="B374"/>
  <c r="K374" s="1"/>
  <c r="C374"/>
  <c r="O374" s="1"/>
  <c r="E608" l="1"/>
  <c r="N608"/>
  <c r="L608"/>
  <c r="M608"/>
  <c r="J608"/>
  <c r="I608"/>
  <c r="H608"/>
  <c r="G608"/>
  <c r="A609"/>
  <c r="O608"/>
  <c r="C375"/>
  <c r="F375"/>
  <c r="D375"/>
  <c r="B375"/>
  <c r="K375" s="1"/>
  <c r="E609" l="1"/>
  <c r="N609"/>
  <c r="L609"/>
  <c r="M609"/>
  <c r="I609"/>
  <c r="A610"/>
  <c r="H609"/>
  <c r="G609"/>
  <c r="J609"/>
  <c r="O609"/>
  <c r="D376"/>
  <c r="F376"/>
  <c r="C376"/>
  <c r="B376"/>
  <c r="K376" s="1"/>
  <c r="E610" l="1"/>
  <c r="N610"/>
  <c r="L610"/>
  <c r="M610"/>
  <c r="J610"/>
  <c r="A611"/>
  <c r="I610"/>
  <c r="H610"/>
  <c r="G610"/>
  <c r="A613"/>
  <c r="C377"/>
  <c r="F377"/>
  <c r="D377"/>
  <c r="B377"/>
  <c r="K377" s="1"/>
  <c r="E613" l="1"/>
  <c r="N613"/>
  <c r="E611"/>
  <c r="N611"/>
  <c r="L613"/>
  <c r="M613"/>
  <c r="L611"/>
  <c r="M611"/>
  <c r="G613"/>
  <c r="J613"/>
  <c r="O613"/>
  <c r="A614"/>
  <c r="I613"/>
  <c r="H613"/>
  <c r="I611"/>
  <c r="H611"/>
  <c r="G611"/>
  <c r="A612"/>
  <c r="J611"/>
  <c r="D378"/>
  <c r="F378"/>
  <c r="C378"/>
  <c r="B378"/>
  <c r="K378" s="1"/>
  <c r="E612" l="1"/>
  <c r="N612"/>
  <c r="E614"/>
  <c r="N614"/>
  <c r="L614"/>
  <c r="M614"/>
  <c r="L612"/>
  <c r="M612"/>
  <c r="J614"/>
  <c r="I614"/>
  <c r="O614"/>
  <c r="G614"/>
  <c r="H614"/>
  <c r="A615"/>
  <c r="H612"/>
  <c r="G612"/>
  <c r="J612"/>
  <c r="I612"/>
  <c r="F379"/>
  <c r="B379"/>
  <c r="K379" s="1"/>
  <c r="C379"/>
  <c r="O379" s="1"/>
  <c r="D379"/>
  <c r="E615" l="1"/>
  <c r="N615"/>
  <c r="L615"/>
  <c r="M615"/>
  <c r="G615"/>
  <c r="O615"/>
  <c r="J615"/>
  <c r="I615"/>
  <c r="A616"/>
  <c r="H615"/>
  <c r="F380"/>
  <c r="C380"/>
  <c r="O380" s="1"/>
  <c r="D380"/>
  <c r="B380"/>
  <c r="K380" s="1"/>
  <c r="E616" l="1"/>
  <c r="N616"/>
  <c r="L616"/>
  <c r="M616"/>
  <c r="J616"/>
  <c r="O616"/>
  <c r="I616"/>
  <c r="H616"/>
  <c r="A617"/>
  <c r="G616"/>
  <c r="D381"/>
  <c r="C381"/>
  <c r="O381" s="1"/>
  <c r="B381"/>
  <c r="K381" s="1"/>
  <c r="F381"/>
  <c r="E617" l="1"/>
  <c r="N617"/>
  <c r="L617"/>
  <c r="M617"/>
  <c r="J617"/>
  <c r="I617"/>
  <c r="A618"/>
  <c r="G617"/>
  <c r="H617"/>
  <c r="B382"/>
  <c r="K382" s="1"/>
  <c r="F382"/>
  <c r="C382"/>
  <c r="D382"/>
  <c r="E618" l="1"/>
  <c r="N618"/>
  <c r="L618"/>
  <c r="M618"/>
  <c r="J618"/>
  <c r="I618"/>
  <c r="H618"/>
  <c r="A619"/>
  <c r="G618"/>
  <c r="F383"/>
  <c r="C383"/>
  <c r="B383"/>
  <c r="K383" s="1"/>
  <c r="D383"/>
  <c r="E619" l="1"/>
  <c r="N619"/>
  <c r="L619"/>
  <c r="M619"/>
  <c r="I619"/>
  <c r="J619"/>
  <c r="H619"/>
  <c r="G619"/>
  <c r="A627"/>
  <c r="F384"/>
  <c r="C384"/>
  <c r="B384"/>
  <c r="K384" s="1"/>
  <c r="D384"/>
  <c r="E627" l="1"/>
  <c r="N627"/>
  <c r="L627"/>
  <c r="M627"/>
  <c r="G627"/>
  <c r="O627"/>
  <c r="J627"/>
  <c r="I627"/>
  <c r="H627"/>
  <c r="A628"/>
  <c r="D385"/>
  <c r="C385"/>
  <c r="B385"/>
  <c r="K385" s="1"/>
  <c r="F385"/>
  <c r="E628" l="1"/>
  <c r="N628"/>
  <c r="L628"/>
  <c r="M628"/>
  <c r="J628"/>
  <c r="A629"/>
  <c r="I628"/>
  <c r="H628"/>
  <c r="G628"/>
  <c r="O628"/>
  <c r="C386"/>
  <c r="O386" s="1"/>
  <c r="B386"/>
  <c r="K386" s="1"/>
  <c r="D386"/>
  <c r="F386"/>
  <c r="E629" l="1"/>
  <c r="N629"/>
  <c r="L629"/>
  <c r="M629"/>
  <c r="J629"/>
  <c r="A630"/>
  <c r="I629"/>
  <c r="O629"/>
  <c r="H629"/>
  <c r="G629"/>
  <c r="B387"/>
  <c r="K387" s="1"/>
  <c r="C387"/>
  <c r="O387" s="1"/>
  <c r="D387"/>
  <c r="F387"/>
  <c r="E630" l="1"/>
  <c r="N630"/>
  <c r="L630"/>
  <c r="M630"/>
  <c r="I630"/>
  <c r="O630"/>
  <c r="H630"/>
  <c r="A631"/>
  <c r="G630"/>
  <c r="J630"/>
  <c r="C388"/>
  <c r="O388" s="1"/>
  <c r="B388"/>
  <c r="K388" s="1"/>
  <c r="D388"/>
  <c r="F388"/>
  <c r="E631" l="1"/>
  <c r="N631"/>
  <c r="L631"/>
  <c r="M631"/>
  <c r="G631"/>
  <c r="A632"/>
  <c r="J631"/>
  <c r="I631"/>
  <c r="H631"/>
  <c r="A634"/>
  <c r="D389"/>
  <c r="B389"/>
  <c r="K389" s="1"/>
  <c r="F389"/>
  <c r="C389"/>
  <c r="E634" l="1"/>
  <c r="N634"/>
  <c r="E632"/>
  <c r="N632"/>
  <c r="L634"/>
  <c r="M634"/>
  <c r="L632"/>
  <c r="M632"/>
  <c r="G634"/>
  <c r="J634"/>
  <c r="O634"/>
  <c r="H634"/>
  <c r="A635"/>
  <c r="I634"/>
  <c r="A633"/>
  <c r="I632"/>
  <c r="H632"/>
  <c r="G632"/>
  <c r="J632"/>
  <c r="C390"/>
  <c r="B390"/>
  <c r="K390" s="1"/>
  <c r="F390"/>
  <c r="D390"/>
  <c r="E635" l="1"/>
  <c r="N635"/>
  <c r="E633"/>
  <c r="N633"/>
  <c r="L633"/>
  <c r="M633"/>
  <c r="L635"/>
  <c r="M635"/>
  <c r="G633"/>
  <c r="J633"/>
  <c r="H633"/>
  <c r="I633"/>
  <c r="I635"/>
  <c r="H635"/>
  <c r="A636"/>
  <c r="O635"/>
  <c r="G635"/>
  <c r="J635"/>
  <c r="D391"/>
  <c r="B391"/>
  <c r="K391" s="1"/>
  <c r="C391"/>
  <c r="F391"/>
  <c r="E636" l="1"/>
  <c r="N636"/>
  <c r="L636"/>
  <c r="M636"/>
  <c r="J636"/>
  <c r="O636"/>
  <c r="H636"/>
  <c r="I636"/>
  <c r="G636"/>
  <c r="A637"/>
  <c r="C392"/>
  <c r="D392"/>
  <c r="F392"/>
  <c r="B392"/>
  <c r="K392" s="1"/>
  <c r="E637" l="1"/>
  <c r="N637"/>
  <c r="L637"/>
  <c r="M637"/>
  <c r="I637"/>
  <c r="A638"/>
  <c r="H637"/>
  <c r="G637"/>
  <c r="J637"/>
  <c r="O637"/>
  <c r="D393"/>
  <c r="C393"/>
  <c r="O393" s="1"/>
  <c r="B393"/>
  <c r="K393" s="1"/>
  <c r="F393"/>
  <c r="E638" l="1"/>
  <c r="N638"/>
  <c r="L638"/>
  <c r="M638"/>
  <c r="J638"/>
  <c r="I638"/>
  <c r="H638"/>
  <c r="A639"/>
  <c r="G638"/>
  <c r="A641"/>
  <c r="C394"/>
  <c r="O394" s="1"/>
  <c r="F394"/>
  <c r="D394"/>
  <c r="B394"/>
  <c r="K394" s="1"/>
  <c r="E641" l="1"/>
  <c r="N641"/>
  <c r="E639"/>
  <c r="N639"/>
  <c r="L641"/>
  <c r="M641"/>
  <c r="L639"/>
  <c r="M639"/>
  <c r="I639"/>
  <c r="H639"/>
  <c r="G639"/>
  <c r="A640"/>
  <c r="J639"/>
  <c r="G641"/>
  <c r="J641"/>
  <c r="O641"/>
  <c r="I641"/>
  <c r="A642"/>
  <c r="H641"/>
  <c r="C395"/>
  <c r="O395" s="1"/>
  <c r="F395"/>
  <c r="B395"/>
  <c r="K395" s="1"/>
  <c r="D395"/>
  <c r="E640" l="1"/>
  <c r="N640"/>
  <c r="E642"/>
  <c r="N642"/>
  <c r="L642"/>
  <c r="M642"/>
  <c r="L640"/>
  <c r="M640"/>
  <c r="H640"/>
  <c r="I640"/>
  <c r="G640"/>
  <c r="J640"/>
  <c r="J642"/>
  <c r="A643"/>
  <c r="I642"/>
  <c r="H642"/>
  <c r="O642"/>
  <c r="G642"/>
  <c r="C396"/>
  <c r="F396"/>
  <c r="B396"/>
  <c r="K396" s="1"/>
  <c r="D396"/>
  <c r="E643" l="1"/>
  <c r="N643"/>
  <c r="L643"/>
  <c r="M643"/>
  <c r="G643"/>
  <c r="A644"/>
  <c r="J643"/>
  <c r="I643"/>
  <c r="H643"/>
  <c r="O643"/>
  <c r="C397"/>
  <c r="B397"/>
  <c r="K397" s="1"/>
  <c r="D397"/>
  <c r="F397"/>
  <c r="E644" l="1"/>
  <c r="N644"/>
  <c r="L644"/>
  <c r="M644"/>
  <c r="J644"/>
  <c r="A645"/>
  <c r="I644"/>
  <c r="O644"/>
  <c r="H644"/>
  <c r="G644"/>
  <c r="F398"/>
  <c r="B398"/>
  <c r="K398" s="1"/>
  <c r="C398"/>
  <c r="D398"/>
  <c r="E645" l="1"/>
  <c r="N645"/>
  <c r="L645"/>
  <c r="M645"/>
  <c r="J645"/>
  <c r="I645"/>
  <c r="A646"/>
  <c r="H645"/>
  <c r="G645"/>
  <c r="C399"/>
  <c r="D399"/>
  <c r="F399"/>
  <c r="B399"/>
  <c r="K399" s="1"/>
  <c r="E646" l="1"/>
  <c r="N646"/>
  <c r="L646"/>
  <c r="M646"/>
  <c r="J646"/>
  <c r="I646"/>
  <c r="H646"/>
  <c r="G646"/>
  <c r="A647"/>
  <c r="C400"/>
  <c r="O400" s="1"/>
  <c r="F400"/>
  <c r="B400"/>
  <c r="K400" s="1"/>
  <c r="D400"/>
  <c r="E647" l="1"/>
  <c r="N647"/>
  <c r="L647"/>
  <c r="M647"/>
  <c r="G647"/>
  <c r="J647"/>
  <c r="I647"/>
  <c r="H647"/>
  <c r="C401"/>
  <c r="O401" s="1"/>
  <c r="F401"/>
  <c r="D401"/>
  <c r="B401"/>
  <c r="K401" s="1"/>
  <c r="F402" l="1"/>
  <c r="B402"/>
  <c r="K402" s="1"/>
  <c r="D402"/>
  <c r="C402"/>
  <c r="O402" s="1"/>
  <c r="D403" l="1"/>
  <c r="B403"/>
  <c r="K403" s="1"/>
  <c r="C403"/>
  <c r="F403"/>
  <c r="F404" l="1"/>
  <c r="B404"/>
  <c r="K404" s="1"/>
  <c r="C404"/>
  <c r="D404"/>
  <c r="F405" l="1"/>
  <c r="D405"/>
  <c r="C405"/>
  <c r="B405"/>
  <c r="K405" s="1"/>
  <c r="D406" l="1"/>
  <c r="C406"/>
  <c r="F406"/>
  <c r="B406"/>
  <c r="K406" s="1"/>
  <c r="B407" l="1"/>
  <c r="K407" s="1"/>
  <c r="D407"/>
  <c r="F407"/>
  <c r="C407"/>
  <c r="O407" s="1"/>
  <c r="D408" l="1"/>
  <c r="B408"/>
  <c r="K408" s="1"/>
  <c r="F408"/>
  <c r="C408"/>
  <c r="O408" s="1"/>
  <c r="C409" l="1"/>
  <c r="O409" s="1"/>
  <c r="F409"/>
  <c r="B409"/>
  <c r="K409" s="1"/>
  <c r="D409"/>
  <c r="D410" l="1"/>
  <c r="B410"/>
  <c r="K410" s="1"/>
  <c r="F410"/>
  <c r="C410"/>
  <c r="C411" l="1"/>
  <c r="D411"/>
  <c r="B411"/>
  <c r="K411" s="1"/>
  <c r="F411"/>
  <c r="C412" l="1"/>
  <c r="F412"/>
  <c r="B412"/>
  <c r="K412" s="1"/>
  <c r="D412"/>
  <c r="F413" l="1"/>
  <c r="B413"/>
  <c r="K413" s="1"/>
  <c r="D413"/>
  <c r="C413"/>
  <c r="C414" l="1"/>
  <c r="O414" s="1"/>
  <c r="B414"/>
  <c r="K414" s="1"/>
  <c r="F414"/>
  <c r="D414"/>
  <c r="B415" l="1"/>
  <c r="K415" s="1"/>
  <c r="D415"/>
  <c r="C415"/>
  <c r="O415" s="1"/>
  <c r="F415"/>
  <c r="C416" l="1"/>
  <c r="O416" s="1"/>
  <c r="D416"/>
  <c r="F416"/>
  <c r="B416"/>
  <c r="K416" s="1"/>
  <c r="C417" l="1"/>
  <c r="D417"/>
  <c r="F417"/>
  <c r="B417"/>
  <c r="K417" s="1"/>
  <c r="F418" l="1"/>
  <c r="D418"/>
  <c r="C418"/>
  <c r="B418"/>
  <c r="K418" s="1"/>
  <c r="B419" l="1"/>
  <c r="K419" s="1"/>
  <c r="F419"/>
  <c r="C419"/>
  <c r="D419"/>
  <c r="D420" l="1"/>
  <c r="F420"/>
  <c r="C420"/>
  <c r="B420"/>
  <c r="K420" s="1"/>
  <c r="D421" l="1"/>
  <c r="B421"/>
  <c r="K421" s="1"/>
  <c r="F421"/>
  <c r="C421"/>
  <c r="O421" s="1"/>
  <c r="D422" l="1"/>
  <c r="F422"/>
  <c r="C422"/>
  <c r="O422" s="1"/>
  <c r="B422"/>
  <c r="K422" s="1"/>
  <c r="F423" l="1"/>
  <c r="B423"/>
  <c r="K423" s="1"/>
  <c r="C423"/>
  <c r="O423" s="1"/>
  <c r="D423"/>
  <c r="B424" l="1"/>
  <c r="K424" s="1"/>
  <c r="D424"/>
  <c r="C424"/>
  <c r="F424"/>
  <c r="F425" l="1"/>
  <c r="B425"/>
  <c r="K425" s="1"/>
  <c r="D425"/>
  <c r="C425"/>
  <c r="B426" l="1"/>
  <c r="K426" s="1"/>
  <c r="C426"/>
  <c r="D426"/>
  <c r="F426"/>
  <c r="F427" l="1"/>
  <c r="C427"/>
  <c r="B427"/>
  <c r="K427" s="1"/>
  <c r="D427"/>
  <c r="D428" l="1"/>
  <c r="F428"/>
  <c r="C428"/>
  <c r="O428" s="1"/>
  <c r="B428"/>
  <c r="K428" s="1"/>
  <c r="B429" l="1"/>
  <c r="K429" s="1"/>
  <c r="C429"/>
  <c r="O429" s="1"/>
  <c r="F429"/>
  <c r="D429"/>
  <c r="C430" l="1"/>
  <c r="O430" s="1"/>
  <c r="F430"/>
  <c r="D430"/>
  <c r="B430"/>
  <c r="K430" s="1"/>
  <c r="B431" l="1"/>
  <c r="K431" s="1"/>
  <c r="F431"/>
  <c r="C431"/>
  <c r="D431"/>
  <c r="C432" l="1"/>
  <c r="B432"/>
  <c r="K432" s="1"/>
  <c r="D432"/>
  <c r="F432"/>
  <c r="F433" l="1"/>
  <c r="D433"/>
  <c r="C433"/>
  <c r="B433"/>
  <c r="K433" s="1"/>
  <c r="B434" l="1"/>
  <c r="K434" s="1"/>
  <c r="C434"/>
  <c r="F434"/>
  <c r="D434"/>
  <c r="C435" l="1"/>
  <c r="O435" s="1"/>
  <c r="D435"/>
  <c r="F435"/>
  <c r="B435"/>
  <c r="K435" s="1"/>
  <c r="C436" l="1"/>
  <c r="O436" s="1"/>
  <c r="B436"/>
  <c r="K436" s="1"/>
  <c r="D436"/>
  <c r="F436"/>
  <c r="B437" l="1"/>
  <c r="K437" s="1"/>
  <c r="F437"/>
  <c r="D437"/>
  <c r="C437"/>
  <c r="O437" s="1"/>
  <c r="C438" l="1"/>
  <c r="D438"/>
  <c r="B438"/>
  <c r="K438" s="1"/>
  <c r="F438"/>
  <c r="F439" l="1"/>
  <c r="D439"/>
  <c r="B439"/>
  <c r="K439" s="1"/>
  <c r="C439"/>
  <c r="D440" l="1"/>
  <c r="C440"/>
  <c r="B440"/>
  <c r="K440" s="1"/>
  <c r="F440"/>
  <c r="C441" l="1"/>
  <c r="D441"/>
  <c r="B441"/>
  <c r="K441" s="1"/>
  <c r="F441"/>
  <c r="B442" l="1"/>
  <c r="K442" s="1"/>
  <c r="D442"/>
  <c r="F442"/>
  <c r="C442"/>
  <c r="O442" s="1"/>
  <c r="D443" l="1"/>
  <c r="B443"/>
  <c r="K443" s="1"/>
  <c r="C443"/>
  <c r="O443" s="1"/>
  <c r="F443"/>
  <c r="D444" l="1"/>
  <c r="F444"/>
  <c r="C444"/>
  <c r="O444" s="1"/>
  <c r="B444"/>
  <c r="K444" s="1"/>
  <c r="B445" l="1"/>
  <c r="K445" s="1"/>
  <c r="C445"/>
  <c r="D445"/>
  <c r="F445"/>
  <c r="F446" l="1"/>
  <c r="C446"/>
  <c r="B446"/>
  <c r="K446" s="1"/>
  <c r="D446"/>
  <c r="D447" l="1"/>
  <c r="B447"/>
  <c r="K447" s="1"/>
  <c r="F447"/>
  <c r="C447"/>
  <c r="D448" l="1"/>
  <c r="C448"/>
  <c r="F448"/>
  <c r="B448"/>
  <c r="K448" s="1"/>
  <c r="C449" l="1"/>
  <c r="O449" s="1"/>
  <c r="F449"/>
  <c r="D449"/>
  <c r="B449"/>
  <c r="K449" s="1"/>
  <c r="B450" l="1"/>
  <c r="K450" s="1"/>
  <c r="D450"/>
  <c r="F450"/>
  <c r="C450"/>
  <c r="O450" s="1"/>
  <c r="D451" l="1"/>
  <c r="C451"/>
  <c r="O451" s="1"/>
  <c r="B451"/>
  <c r="K451" s="1"/>
  <c r="F451"/>
  <c r="D452" l="1"/>
  <c r="B452"/>
  <c r="K452" s="1"/>
  <c r="C452"/>
  <c r="F452"/>
  <c r="D453" l="1"/>
  <c r="F453"/>
  <c r="C453"/>
  <c r="B453"/>
  <c r="K453" s="1"/>
  <c r="F454" l="1"/>
  <c r="B454"/>
  <c r="K454" s="1"/>
  <c r="C454"/>
  <c r="D454"/>
  <c r="C455" l="1"/>
  <c r="D455"/>
  <c r="B455"/>
  <c r="K455" s="1"/>
  <c r="F455"/>
  <c r="F456" l="1"/>
  <c r="B456"/>
  <c r="K456" s="1"/>
  <c r="C456"/>
  <c r="O456" s="1"/>
  <c r="D456"/>
  <c r="C457" l="1"/>
  <c r="O457" s="1"/>
  <c r="D457"/>
  <c r="F457"/>
  <c r="B457"/>
  <c r="K457" s="1"/>
  <c r="C458" l="1"/>
  <c r="O458" s="1"/>
  <c r="F458"/>
  <c r="D458"/>
  <c r="B458"/>
  <c r="K458" s="1"/>
  <c r="D459" l="1"/>
  <c r="B459"/>
  <c r="K459" s="1"/>
  <c r="F459"/>
  <c r="C459"/>
  <c r="B460" l="1"/>
  <c r="K460" s="1"/>
  <c r="D460"/>
  <c r="C460"/>
  <c r="F460"/>
  <c r="B461" l="1"/>
  <c r="K461" s="1"/>
  <c r="C461"/>
  <c r="D461"/>
  <c r="F461"/>
  <c r="D462" l="1"/>
  <c r="B462"/>
  <c r="K462" s="1"/>
  <c r="C462"/>
  <c r="F462"/>
  <c r="C463" l="1"/>
  <c r="O463" s="1"/>
  <c r="F463"/>
  <c r="D463"/>
  <c r="B463"/>
  <c r="K463" s="1"/>
  <c r="B464" l="1"/>
  <c r="K464" s="1"/>
  <c r="D464"/>
  <c r="C464"/>
  <c r="O464" s="1"/>
  <c r="F464"/>
  <c r="F465" l="1"/>
  <c r="B465"/>
  <c r="K465" s="1"/>
  <c r="C465"/>
  <c r="O465" s="1"/>
  <c r="D465"/>
  <c r="D466" l="1"/>
  <c r="B466"/>
  <c r="K466" s="1"/>
  <c r="C466"/>
  <c r="F466"/>
  <c r="B467" l="1"/>
  <c r="K467" s="1"/>
  <c r="C467"/>
  <c r="F467"/>
  <c r="D467"/>
  <c r="B468" l="1"/>
  <c r="K468" s="1"/>
  <c r="D468"/>
  <c r="F468"/>
  <c r="C468"/>
  <c r="D469" l="1"/>
  <c r="C469"/>
  <c r="B469"/>
  <c r="K469" s="1"/>
  <c r="F469"/>
  <c r="B470" l="1"/>
  <c r="K470" s="1"/>
  <c r="C470"/>
  <c r="O470" s="1"/>
  <c r="D470"/>
  <c r="F470"/>
  <c r="B471" l="1"/>
  <c r="K471" s="1"/>
  <c r="F471"/>
  <c r="C471"/>
  <c r="O471" s="1"/>
  <c r="D471"/>
  <c r="D472" l="1"/>
  <c r="F472"/>
  <c r="C472"/>
  <c r="O472" s="1"/>
  <c r="B472"/>
  <c r="K472" s="1"/>
  <c r="C473" l="1"/>
  <c r="D473"/>
  <c r="B473"/>
  <c r="K473" s="1"/>
  <c r="F473"/>
  <c r="F474" l="1"/>
  <c r="B474"/>
  <c r="K474" s="1"/>
  <c r="D474"/>
  <c r="C474"/>
  <c r="B475" l="1"/>
  <c r="K475" s="1"/>
  <c r="F475"/>
  <c r="D475"/>
  <c r="C475"/>
  <c r="D476" l="1"/>
  <c r="B476"/>
  <c r="K476" s="1"/>
  <c r="C476"/>
  <c r="F476"/>
  <c r="B477" l="1"/>
  <c r="K477" s="1"/>
  <c r="D477"/>
  <c r="F477"/>
  <c r="C477"/>
  <c r="O477" s="1"/>
  <c r="D478" l="1"/>
  <c r="C478"/>
  <c r="O478" s="1"/>
  <c r="F478"/>
  <c r="B478"/>
  <c r="K478" s="1"/>
  <c r="B479" l="1"/>
  <c r="K479" s="1"/>
  <c r="F479"/>
  <c r="C479"/>
  <c r="O479" s="1"/>
  <c r="D479"/>
  <c r="B480" l="1"/>
  <c r="K480" s="1"/>
  <c r="F480"/>
  <c r="D480"/>
  <c r="C480"/>
  <c r="B481" l="1"/>
  <c r="K481" s="1"/>
  <c r="D481"/>
  <c r="F481"/>
  <c r="C481"/>
  <c r="D482" l="1"/>
  <c r="C482"/>
  <c r="F482"/>
  <c r="B482"/>
  <c r="K482" s="1"/>
  <c r="C483" l="1"/>
  <c r="D483"/>
  <c r="B483"/>
  <c r="K483" s="1"/>
  <c r="F483"/>
  <c r="F484" l="1"/>
  <c r="B484"/>
  <c r="K484" s="1"/>
  <c r="C484"/>
  <c r="O484" s="1"/>
  <c r="D484"/>
  <c r="D485" l="1"/>
  <c r="B485"/>
  <c r="K485" s="1"/>
  <c r="F485"/>
  <c r="C485"/>
  <c r="O485" s="1"/>
  <c r="D486" l="1"/>
  <c r="B486"/>
  <c r="K486" s="1"/>
  <c r="F486"/>
  <c r="C486"/>
  <c r="O486" s="1"/>
  <c r="F487" l="1"/>
  <c r="B487"/>
  <c r="K487" s="1"/>
  <c r="D487"/>
  <c r="C487"/>
  <c r="C488" l="1"/>
  <c r="B488"/>
  <c r="K488" s="1"/>
  <c r="F488"/>
  <c r="D488"/>
  <c r="D489" l="1"/>
  <c r="B489"/>
  <c r="K489" s="1"/>
  <c r="F489"/>
  <c r="C489"/>
  <c r="B490" l="1"/>
  <c r="K490" s="1"/>
  <c r="F490"/>
  <c r="C490"/>
  <c r="D490"/>
  <c r="C491" l="1"/>
  <c r="O491" s="1"/>
  <c r="D491"/>
  <c r="B491"/>
  <c r="K491" s="1"/>
  <c r="F491"/>
  <c r="B492" l="1"/>
  <c r="K492" s="1"/>
  <c r="D492"/>
  <c r="C492"/>
  <c r="O492" s="1"/>
  <c r="F492"/>
  <c r="D493" l="1"/>
  <c r="C493"/>
  <c r="O493" s="1"/>
  <c r="B493"/>
  <c r="K493" s="1"/>
  <c r="F493"/>
  <c r="B494" l="1"/>
  <c r="K494" s="1"/>
  <c r="C494"/>
  <c r="F494"/>
  <c r="D494"/>
  <c r="C495" l="1"/>
  <c r="D495"/>
  <c r="F495"/>
  <c r="B495"/>
  <c r="K495" s="1"/>
  <c r="C496" l="1"/>
  <c r="F496"/>
  <c r="B496"/>
  <c r="K496" s="1"/>
  <c r="D496"/>
  <c r="C497" l="1"/>
  <c r="F497"/>
  <c r="B497"/>
  <c r="K497" s="1"/>
  <c r="D497"/>
  <c r="B498" l="1"/>
  <c r="K498" s="1"/>
  <c r="D498"/>
  <c r="C498"/>
  <c r="O498" s="1"/>
  <c r="F498"/>
  <c r="F499" l="1"/>
  <c r="C499"/>
  <c r="O499" s="1"/>
  <c r="B499"/>
  <c r="K499" s="1"/>
  <c r="D499"/>
  <c r="C500" l="1"/>
  <c r="O500" s="1"/>
  <c r="D500"/>
  <c r="B500"/>
  <c r="K500" s="1"/>
  <c r="F500"/>
  <c r="B501" l="1"/>
  <c r="K501" s="1"/>
  <c r="D501"/>
  <c r="F501"/>
  <c r="C501"/>
  <c r="B502" l="1"/>
  <c r="K502" s="1"/>
  <c r="F502"/>
  <c r="D502"/>
  <c r="C502"/>
  <c r="F503" l="1"/>
  <c r="B503"/>
  <c r="K503" s="1"/>
  <c r="D503"/>
  <c r="C503"/>
  <c r="D504" l="1"/>
  <c r="C504"/>
  <c r="B504"/>
  <c r="K504" s="1"/>
  <c r="F504"/>
  <c r="F505" l="1"/>
  <c r="B505"/>
  <c r="K505" s="1"/>
  <c r="D505"/>
  <c r="C505"/>
  <c r="O505" s="1"/>
  <c r="F506" l="1"/>
  <c r="B506"/>
  <c r="K506" s="1"/>
  <c r="D506"/>
  <c r="C506"/>
  <c r="O506" s="1"/>
  <c r="F507" l="1"/>
  <c r="B507"/>
  <c r="K507" s="1"/>
  <c r="C507"/>
  <c r="O507" s="1"/>
  <c r="D507"/>
  <c r="F508" l="1"/>
  <c r="B508"/>
  <c r="K508" s="1"/>
  <c r="D508"/>
  <c r="C508"/>
  <c r="F509" l="1"/>
  <c r="B509"/>
  <c r="K509" s="1"/>
  <c r="D509"/>
  <c r="C509"/>
  <c r="B510" l="1"/>
  <c r="K510" s="1"/>
  <c r="D510"/>
  <c r="F510"/>
  <c r="C510"/>
  <c r="B511" l="1"/>
  <c r="K511" s="1"/>
  <c r="F511"/>
  <c r="C511"/>
  <c r="D511"/>
  <c r="B512" l="1"/>
  <c r="K512" s="1"/>
  <c r="C512"/>
  <c r="O512" s="1"/>
  <c r="F512"/>
  <c r="D512"/>
  <c r="D513" l="1"/>
  <c r="F513"/>
  <c r="B513"/>
  <c r="K513" s="1"/>
  <c r="C513"/>
  <c r="O513" s="1"/>
  <c r="B514" l="1"/>
  <c r="K514" s="1"/>
  <c r="C514"/>
  <c r="O514" s="1"/>
  <c r="F514"/>
  <c r="D514"/>
  <c r="D515" l="1"/>
  <c r="B515"/>
  <c r="K515" s="1"/>
  <c r="F515"/>
  <c r="C515"/>
  <c r="C516" l="1"/>
  <c r="F516"/>
  <c r="B516"/>
  <c r="K516" s="1"/>
  <c r="D516"/>
  <c r="B517" l="1"/>
  <c r="K517" s="1"/>
  <c r="D517"/>
  <c r="F517"/>
  <c r="C517"/>
  <c r="B518" l="1"/>
  <c r="K518" s="1"/>
  <c r="D518"/>
  <c r="F518"/>
  <c r="C518"/>
  <c r="D519" l="1"/>
  <c r="B519"/>
  <c r="K519" s="1"/>
  <c r="C519"/>
  <c r="O519" s="1"/>
  <c r="F519"/>
  <c r="C520" l="1"/>
  <c r="O520" s="1"/>
  <c r="D520"/>
  <c r="F520"/>
  <c r="B520"/>
  <c r="K520" s="1"/>
  <c r="B521" l="1"/>
  <c r="K521" s="1"/>
  <c r="C521"/>
  <c r="O521" s="1"/>
  <c r="D521"/>
  <c r="F521"/>
  <c r="F522" l="1"/>
  <c r="C522"/>
  <c r="D522"/>
  <c r="B522"/>
  <c r="K522" s="1"/>
  <c r="C523" l="1"/>
  <c r="B523"/>
  <c r="K523" s="1"/>
  <c r="F523"/>
  <c r="D523"/>
  <c r="C524" l="1"/>
  <c r="D524"/>
  <c r="B524"/>
  <c r="K524" s="1"/>
  <c r="F524"/>
  <c r="B525" l="1"/>
  <c r="K525" s="1"/>
  <c r="F525"/>
  <c r="D525"/>
  <c r="C525"/>
  <c r="C526" l="1"/>
  <c r="O526" s="1"/>
  <c r="B526"/>
  <c r="K526" s="1"/>
  <c r="F526"/>
  <c r="D526"/>
  <c r="D527" l="1"/>
  <c r="B527"/>
  <c r="K527" s="1"/>
  <c r="F527"/>
  <c r="C527"/>
  <c r="O527" s="1"/>
  <c r="C528" l="1"/>
  <c r="O528" s="1"/>
  <c r="F528"/>
  <c r="D528"/>
  <c r="B528"/>
  <c r="K528" s="1"/>
  <c r="D529" l="1"/>
  <c r="B529"/>
  <c r="K529" s="1"/>
  <c r="C529"/>
  <c r="F529"/>
  <c r="C530" l="1"/>
  <c r="B530"/>
  <c r="K530" s="1"/>
  <c r="D530"/>
  <c r="F530"/>
  <c r="C531" l="1"/>
  <c r="F531"/>
  <c r="D531"/>
  <c r="B531"/>
  <c r="K531" s="1"/>
  <c r="C532" l="1"/>
  <c r="F532"/>
  <c r="B532"/>
  <c r="K532" s="1"/>
  <c r="D532"/>
  <c r="B533" l="1"/>
  <c r="K533" s="1"/>
  <c r="D533"/>
  <c r="F533"/>
  <c r="C533"/>
  <c r="O533" s="1"/>
  <c r="D534" l="1"/>
  <c r="B534"/>
  <c r="K534" s="1"/>
  <c r="C534"/>
  <c r="O534" s="1"/>
  <c r="F534"/>
  <c r="B535" l="1"/>
  <c r="K535" s="1"/>
  <c r="F535"/>
  <c r="C535"/>
  <c r="O535" s="1"/>
  <c r="D535"/>
  <c r="D536" l="1"/>
  <c r="F536"/>
  <c r="C536"/>
  <c r="B536"/>
  <c r="K536" s="1"/>
  <c r="D537" l="1"/>
  <c r="F537"/>
  <c r="B537"/>
  <c r="K537" s="1"/>
  <c r="C537"/>
  <c r="F538" l="1"/>
  <c r="D538"/>
  <c r="B538"/>
  <c r="K538" s="1"/>
  <c r="C538"/>
  <c r="B539" l="1"/>
  <c r="K539" s="1"/>
  <c r="C539"/>
  <c r="D539"/>
  <c r="F539"/>
  <c r="B540" l="1"/>
  <c r="K540" s="1"/>
  <c r="F540"/>
  <c r="D540"/>
  <c r="C540"/>
  <c r="O540" s="1"/>
  <c r="F541" l="1"/>
  <c r="C541"/>
  <c r="O541" s="1"/>
  <c r="D541"/>
  <c r="B541"/>
  <c r="K541" s="1"/>
  <c r="B542" l="1"/>
  <c r="K542" s="1"/>
  <c r="C542"/>
  <c r="O542" s="1"/>
  <c r="F542"/>
  <c r="D542"/>
  <c r="F543" l="1"/>
  <c r="D543"/>
  <c r="C543"/>
  <c r="B543"/>
  <c r="K543" s="1"/>
  <c r="B544" l="1"/>
  <c r="K544" s="1"/>
  <c r="C544"/>
  <c r="F544"/>
  <c r="D544"/>
  <c r="D545" l="1"/>
  <c r="B545"/>
  <c r="K545" s="1"/>
  <c r="C545"/>
  <c r="F545"/>
  <c r="F546" l="1"/>
  <c r="C546"/>
  <c r="B546"/>
  <c r="K546" s="1"/>
  <c r="D546"/>
  <c r="B547" l="1"/>
  <c r="K547" s="1"/>
  <c r="C547"/>
  <c r="O547" s="1"/>
  <c r="F547"/>
  <c r="D547"/>
  <c r="B548" l="1"/>
  <c r="K548" s="1"/>
  <c r="F548"/>
  <c r="C548"/>
  <c r="O548" s="1"/>
  <c r="D548"/>
  <c r="D549" l="1"/>
  <c r="B549"/>
  <c r="K549" s="1"/>
  <c r="F549"/>
  <c r="C549"/>
  <c r="O549" s="1"/>
  <c r="C550" l="1"/>
  <c r="D550"/>
  <c r="F550"/>
  <c r="B550"/>
  <c r="K550" s="1"/>
  <c r="C551" l="1"/>
  <c r="B551"/>
  <c r="K551" s="1"/>
  <c r="F551"/>
  <c r="D551"/>
  <c r="F552" l="1"/>
  <c r="D552"/>
  <c r="C552"/>
  <c r="B552"/>
  <c r="K552" s="1"/>
  <c r="F553" l="1"/>
  <c r="B553"/>
  <c r="K553" s="1"/>
  <c r="D553"/>
  <c r="C553"/>
  <c r="B554" l="1"/>
  <c r="K554" s="1"/>
  <c r="F554"/>
  <c r="C554"/>
  <c r="O554" s="1"/>
  <c r="D554"/>
  <c r="D555" l="1"/>
  <c r="C555"/>
  <c r="O555" s="1"/>
  <c r="F555"/>
  <c r="B555"/>
  <c r="K555" s="1"/>
  <c r="C556" l="1"/>
  <c r="O556" s="1"/>
  <c r="D556"/>
  <c r="B556"/>
  <c r="K556" s="1"/>
  <c r="F556"/>
  <c r="D557" l="1"/>
  <c r="C557"/>
  <c r="B557"/>
  <c r="K557" s="1"/>
  <c r="F557"/>
  <c r="F558" l="1"/>
  <c r="D558"/>
  <c r="B558"/>
  <c r="K558" s="1"/>
  <c r="C558"/>
  <c r="B559" l="1"/>
  <c r="K559" s="1"/>
  <c r="D559"/>
  <c r="C559"/>
  <c r="F559"/>
  <c r="C560" l="1"/>
  <c r="F560"/>
  <c r="D560"/>
  <c r="B560"/>
  <c r="K560" s="1"/>
  <c r="C561" l="1"/>
  <c r="O561" s="1"/>
  <c r="F561"/>
  <c r="B561"/>
  <c r="K561" s="1"/>
  <c r="D561"/>
  <c r="F562" l="1"/>
  <c r="C562"/>
  <c r="O562" s="1"/>
  <c r="D562"/>
  <c r="B562"/>
  <c r="K562" s="1"/>
  <c r="C563" l="1"/>
  <c r="O563" s="1"/>
  <c r="D563"/>
  <c r="F563"/>
  <c r="B563"/>
  <c r="K563" s="1"/>
  <c r="C564" l="1"/>
  <c r="B564"/>
  <c r="K564" s="1"/>
  <c r="D564"/>
  <c r="F564"/>
  <c r="B565" l="1"/>
  <c r="K565" s="1"/>
  <c r="F565"/>
  <c r="C565"/>
  <c r="D565"/>
  <c r="D566" l="1"/>
  <c r="B566"/>
  <c r="K566" s="1"/>
  <c r="C566"/>
  <c r="F566"/>
  <c r="C567" l="1"/>
  <c r="D567"/>
  <c r="B567"/>
  <c r="K567" s="1"/>
  <c r="F567"/>
  <c r="F568" l="1"/>
  <c r="B568"/>
  <c r="K568" s="1"/>
  <c r="C568"/>
  <c r="O568" s="1"/>
  <c r="D568"/>
  <c r="D569" l="1"/>
  <c r="C569"/>
  <c r="O569" s="1"/>
  <c r="F569"/>
  <c r="B569"/>
  <c r="K569" s="1"/>
  <c r="B570" l="1"/>
  <c r="K570" s="1"/>
  <c r="D570"/>
  <c r="C570"/>
  <c r="O570" s="1"/>
  <c r="F570"/>
  <c r="F571" l="1"/>
  <c r="B571"/>
  <c r="K571" s="1"/>
  <c r="D571"/>
  <c r="C571"/>
  <c r="D572" l="1"/>
  <c r="C572"/>
  <c r="F572"/>
  <c r="B572"/>
  <c r="K572" s="1"/>
  <c r="D573" l="1"/>
  <c r="B573"/>
  <c r="K573" s="1"/>
  <c r="C573"/>
  <c r="F573"/>
  <c r="D574" l="1"/>
  <c r="F574"/>
  <c r="B574"/>
  <c r="K574" s="1"/>
  <c r="C574"/>
  <c r="D575" l="1"/>
  <c r="B575"/>
  <c r="K575" s="1"/>
  <c r="C575"/>
  <c r="O575" s="1"/>
  <c r="F575"/>
  <c r="D576" l="1"/>
  <c r="C576"/>
  <c r="O576" s="1"/>
  <c r="B576"/>
  <c r="K576" s="1"/>
  <c r="F576"/>
  <c r="F577" l="1"/>
  <c r="D577"/>
  <c r="B577"/>
  <c r="K577" s="1"/>
  <c r="C577"/>
  <c r="O577" s="1"/>
  <c r="F578" l="1"/>
  <c r="D578"/>
  <c r="B578"/>
  <c r="K578" s="1"/>
  <c r="C578"/>
  <c r="C579" l="1"/>
  <c r="F579"/>
  <c r="B579"/>
  <c r="K579" s="1"/>
  <c r="D579"/>
  <c r="B580" l="1"/>
  <c r="K580" s="1"/>
  <c r="F580"/>
  <c r="D580"/>
  <c r="C580"/>
  <c r="B581" l="1"/>
  <c r="K581" s="1"/>
  <c r="F581"/>
  <c r="D581"/>
  <c r="C581"/>
  <c r="C582" l="1"/>
  <c r="O582" s="1"/>
  <c r="D582"/>
  <c r="B582"/>
  <c r="K582" s="1"/>
  <c r="F582"/>
  <c r="C583" l="1"/>
  <c r="O583" s="1"/>
  <c r="B583"/>
  <c r="K583" s="1"/>
  <c r="D583"/>
  <c r="F583"/>
  <c r="B584" l="1"/>
  <c r="K584" s="1"/>
  <c r="F584"/>
  <c r="C584"/>
  <c r="O584" s="1"/>
  <c r="D584"/>
  <c r="C585" l="1"/>
  <c r="F585"/>
  <c r="D585"/>
  <c r="B585"/>
  <c r="K585" s="1"/>
  <c r="D586" l="1"/>
  <c r="F586"/>
  <c r="B586"/>
  <c r="K586" s="1"/>
  <c r="C586"/>
  <c r="C587" l="1"/>
  <c r="B587"/>
  <c r="K587" s="1"/>
  <c r="D587"/>
  <c r="F587"/>
  <c r="C588" l="1"/>
  <c r="B588"/>
  <c r="K588" s="1"/>
  <c r="D588"/>
  <c r="F588"/>
  <c r="D589" l="1"/>
  <c r="F589"/>
  <c r="C589"/>
  <c r="O589" s="1"/>
  <c r="B589"/>
  <c r="K589" s="1"/>
  <c r="D590" l="1"/>
  <c r="C590"/>
  <c r="O590" s="1"/>
  <c r="B590"/>
  <c r="K590" s="1"/>
  <c r="F590"/>
  <c r="B591" l="1"/>
  <c r="K591" s="1"/>
  <c r="D591"/>
  <c r="F591"/>
  <c r="C591"/>
  <c r="O591" s="1"/>
  <c r="F592" l="1"/>
  <c r="C592"/>
  <c r="B592"/>
  <c r="K592" s="1"/>
  <c r="D592"/>
  <c r="D593" l="1"/>
  <c r="F593"/>
  <c r="C593"/>
  <c r="B593"/>
  <c r="K593" s="1"/>
  <c r="C594" l="1"/>
  <c r="D594"/>
  <c r="B594"/>
  <c r="K594" s="1"/>
  <c r="F594"/>
  <c r="B595" l="1"/>
  <c r="K595" s="1"/>
  <c r="C595"/>
  <c r="D595"/>
  <c r="F595"/>
  <c r="C596" l="1"/>
  <c r="O596" s="1"/>
  <c r="F596"/>
  <c r="D596"/>
  <c r="B596"/>
  <c r="K596" s="1"/>
  <c r="C597" l="1"/>
  <c r="O597" s="1"/>
  <c r="F597"/>
  <c r="B597"/>
  <c r="K597" s="1"/>
  <c r="D597"/>
  <c r="F598" l="1"/>
  <c r="D598"/>
  <c r="C598"/>
  <c r="O598" s="1"/>
  <c r="B598"/>
  <c r="K598" s="1"/>
  <c r="D599" l="1"/>
  <c r="F599"/>
  <c r="B599"/>
  <c r="K599" s="1"/>
  <c r="C599"/>
  <c r="C600" l="1"/>
  <c r="B600"/>
  <c r="K600" s="1"/>
  <c r="F600"/>
  <c r="D600"/>
  <c r="B601" l="1"/>
  <c r="K601" s="1"/>
  <c r="D601"/>
  <c r="F601"/>
  <c r="C601"/>
  <c r="D602" l="1"/>
  <c r="B602"/>
  <c r="K602" s="1"/>
  <c r="C602"/>
  <c r="F602"/>
  <c r="B603" l="1"/>
  <c r="K603" s="1"/>
  <c r="C603"/>
  <c r="O603" s="1"/>
  <c r="D603"/>
  <c r="F603"/>
  <c r="F604" l="1"/>
  <c r="C604"/>
  <c r="O604" s="1"/>
  <c r="D604"/>
  <c r="B604"/>
  <c r="K604" s="1"/>
  <c r="C605" l="1"/>
  <c r="O605" s="1"/>
  <c r="D605"/>
  <c r="B605"/>
  <c r="K605" s="1"/>
  <c r="F605"/>
  <c r="B606" l="1"/>
  <c r="K606" s="1"/>
  <c r="F606"/>
  <c r="D606"/>
  <c r="C606"/>
  <c r="B607" l="1"/>
  <c r="K607" s="1"/>
  <c r="C607"/>
  <c r="F607"/>
  <c r="D607"/>
  <c r="B608" l="1"/>
  <c r="K608" s="1"/>
  <c r="C608"/>
  <c r="D608"/>
  <c r="F608"/>
  <c r="B609" l="1"/>
  <c r="K609" s="1"/>
  <c r="C609"/>
  <c r="F609"/>
  <c r="D609"/>
  <c r="B610" l="1"/>
  <c r="K610" s="1"/>
  <c r="C610"/>
  <c r="O610" s="1"/>
  <c r="F610"/>
  <c r="D610"/>
  <c r="C611" l="1"/>
  <c r="O611" s="1"/>
  <c r="B611"/>
  <c r="K611" s="1"/>
  <c r="F611"/>
  <c r="D611"/>
  <c r="F612" l="1"/>
  <c r="C612"/>
  <c r="O612" s="1"/>
  <c r="D612"/>
  <c r="B612"/>
  <c r="K612" s="1"/>
  <c r="F613" l="1"/>
  <c r="C613"/>
  <c r="B613"/>
  <c r="K613" s="1"/>
  <c r="D613"/>
  <c r="B614" l="1"/>
  <c r="K614" s="1"/>
  <c r="C614"/>
  <c r="D614"/>
  <c r="F614"/>
  <c r="F615" l="1"/>
  <c r="C615"/>
  <c r="B615"/>
  <c r="K615" s="1"/>
  <c r="D615"/>
  <c r="D616" l="1"/>
  <c r="F616"/>
  <c r="B616"/>
  <c r="K616" s="1"/>
  <c r="C616"/>
  <c r="C617" l="1"/>
  <c r="O617" s="1"/>
  <c r="B617"/>
  <c r="K617" s="1"/>
  <c r="F617"/>
  <c r="D617"/>
  <c r="F618" l="1"/>
  <c r="D618"/>
  <c r="B618"/>
  <c r="K618" s="1"/>
  <c r="C618"/>
  <c r="O618" s="1"/>
  <c r="B619" l="1"/>
  <c r="K619" s="1"/>
  <c r="D619"/>
  <c r="F619"/>
  <c r="C619"/>
  <c r="O619" s="1"/>
  <c r="B620" l="1"/>
  <c r="K620" s="1"/>
  <c r="D620"/>
  <c r="F620"/>
  <c r="C620"/>
  <c r="F621" l="1"/>
  <c r="C621"/>
  <c r="D621"/>
  <c r="B621"/>
  <c r="K621" s="1"/>
  <c r="F622" l="1"/>
  <c r="B622"/>
  <c r="K622" s="1"/>
  <c r="C622"/>
  <c r="D622"/>
  <c r="D623" l="1"/>
  <c r="F623"/>
  <c r="B623"/>
  <c r="K623" s="1"/>
  <c r="C623"/>
  <c r="F624" l="1"/>
  <c r="B624"/>
  <c r="K624" s="1"/>
  <c r="C624"/>
  <c r="O624" s="1"/>
  <c r="D624"/>
  <c r="C625" l="1"/>
  <c r="O625" s="1"/>
  <c r="D625"/>
  <c r="B625"/>
  <c r="K625" s="1"/>
  <c r="F625"/>
  <c r="F626" l="1"/>
  <c r="B626"/>
  <c r="K626" s="1"/>
  <c r="D626"/>
  <c r="C626"/>
  <c r="O626" s="1"/>
  <c r="B627" l="1"/>
  <c r="K627" s="1"/>
  <c r="D627"/>
  <c r="F627"/>
  <c r="C627"/>
  <c r="D628" l="1"/>
  <c r="C628"/>
  <c r="B628"/>
  <c r="K628" s="1"/>
  <c r="F628"/>
  <c r="D629" l="1"/>
  <c r="B629"/>
  <c r="K629" s="1"/>
  <c r="F629"/>
  <c r="C629"/>
  <c r="D630" l="1"/>
  <c r="F630"/>
  <c r="C630"/>
  <c r="B630"/>
  <c r="K630" s="1"/>
  <c r="B631" l="1"/>
  <c r="K631" s="1"/>
  <c r="C631"/>
  <c r="O631" s="1"/>
  <c r="D631"/>
  <c r="F631"/>
  <c r="D632" l="1"/>
  <c r="C632"/>
  <c r="O632" s="1"/>
  <c r="F632"/>
  <c r="B632"/>
  <c r="K632" s="1"/>
  <c r="D633" l="1"/>
  <c r="F633"/>
  <c r="B633"/>
  <c r="K633" s="1"/>
  <c r="C633"/>
  <c r="O633" s="1"/>
  <c r="B634" l="1"/>
  <c r="K634" s="1"/>
  <c r="F634"/>
  <c r="C634"/>
  <c r="D634"/>
  <c r="F635" l="1"/>
  <c r="D635"/>
  <c r="C635"/>
  <c r="B635"/>
  <c r="K635" s="1"/>
  <c r="B636" l="1"/>
  <c r="K636" s="1"/>
  <c r="D636"/>
  <c r="F636"/>
  <c r="C636"/>
  <c r="B637" l="1"/>
  <c r="K637" s="1"/>
  <c r="F637"/>
  <c r="C637"/>
  <c r="D637"/>
  <c r="C638" l="1"/>
  <c r="O638" s="1"/>
  <c r="B638"/>
  <c r="K638" s="1"/>
  <c r="F638"/>
  <c r="D638"/>
  <c r="B639" l="1"/>
  <c r="K639" s="1"/>
  <c r="F639"/>
  <c r="D639"/>
  <c r="C639"/>
  <c r="O639" s="1"/>
  <c r="C640" l="1"/>
  <c r="O640" s="1"/>
  <c r="D640"/>
  <c r="B640"/>
  <c r="K640" s="1"/>
  <c r="F640"/>
  <c r="C641" l="1"/>
  <c r="F641"/>
  <c r="D641"/>
  <c r="B641"/>
  <c r="K641" s="1"/>
  <c r="C642" l="1"/>
  <c r="D642"/>
  <c r="B642"/>
  <c r="K642" s="1"/>
  <c r="F642"/>
  <c r="F643" l="1"/>
  <c r="D643"/>
  <c r="B643"/>
  <c r="K643" s="1"/>
  <c r="C643"/>
  <c r="C644" l="1"/>
  <c r="D644"/>
  <c r="B644"/>
  <c r="K644" s="1"/>
  <c r="F644"/>
  <c r="C645" l="1"/>
  <c r="O645" s="1"/>
  <c r="D645"/>
  <c r="B645"/>
  <c r="K645" s="1"/>
  <c r="F645"/>
  <c r="D646" l="1"/>
  <c r="F646"/>
  <c r="B646"/>
  <c r="K646" s="1"/>
  <c r="C646"/>
  <c r="O646" s="1"/>
  <c r="B647" l="1"/>
  <c r="K647" s="1"/>
  <c r="C647"/>
  <c r="O647" s="1"/>
  <c r="D647"/>
  <c r="F647"/>
  <c r="O2" l="1"/>
  <c r="O1"/>
</calcChain>
</file>

<file path=xl/sharedStrings.xml><?xml version="1.0" encoding="utf-8"?>
<sst xmlns="http://schemas.openxmlformats.org/spreadsheetml/2006/main" count="1283" uniqueCount="1006">
  <si>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</si>
  <si>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</si>
  <si>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</si>
  <si>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</si>
  <si>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</si>
  <si>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</si>
  <si>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</si>
  <si>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</si>
  <si>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</si>
  <si>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</si>
  <si>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</si>
  <si>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</si>
  <si>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</si>
  <si>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</si>
  <si>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</si>
  <si>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</si>
  <si>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</si>
  <si>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</si>
  <si>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</si>
  <si>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</si>
  <si>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</si>
  <si>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</si>
  <si>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</si>
  <si>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</si>
  <si>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</si>
  <si>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</si>
  <si>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</si>
  <si>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</si>
  <si>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</si>
  <si>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</si>
  <si>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</si>
  <si>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</si>
  <si>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</si>
  <si>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</si>
  <si>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</si>
  <si>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</si>
  <si>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</si>
  <si>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</si>
  <si>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</si>
  <si>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</si>
  <si>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</si>
  <si>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</si>
  <si>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</si>
  <si>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</si>
  <si>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</si>
  <si>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</si>
  <si>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</si>
  <si>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</si>
  <si>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</si>
  <si>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</si>
  <si>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</si>
  <si>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</si>
  <si>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</si>
  <si>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</si>
  <si>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</si>
  <si>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</si>
  <si>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</si>
  <si>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</si>
  <si>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</si>
  <si>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</si>
  <si>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</si>
  <si>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</si>
  <si>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</si>
  <si>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</si>
  <si>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</si>
  <si>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</si>
  <si>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</si>
  <si>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</si>
  <si>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</si>
  <si>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</si>
  <si>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</si>
  <si>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</si>
  <si>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</si>
  <si>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</si>
  <si>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</si>
  <si>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</si>
  <si>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</si>
  <si>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</si>
  <si>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</si>
  <si>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</si>
  <si>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</si>
  <si>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</si>
  <si>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</si>
  <si>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</si>
  <si>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</si>
  <si>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</si>
  <si>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</si>
  <si>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</si>
  <si>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</si>
  <si>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</si>
  <si>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</si>
  <si>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</si>
  <si>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</si>
  <si>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</si>
  <si>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</si>
  <si>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</si>
  <si>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</si>
  <si>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</si>
  <si>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</si>
  <si>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</si>
  <si>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</si>
  <si>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</si>
  <si>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</si>
  <si>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</si>
  <si>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</si>
  <si>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</si>
  <si>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</si>
  <si>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</si>
  <si>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</si>
  <si>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</si>
  <si>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</si>
  <si>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</si>
  <si>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</si>
  <si>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</si>
  <si>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</si>
  <si>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</si>
  <si>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</si>
  <si>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</si>
  <si>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</si>
  <si>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</si>
  <si>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</si>
  <si>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</si>
  <si>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</si>
  <si>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</si>
  <si>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</si>
  <si>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</si>
  <si>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</si>
  <si>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</si>
  <si>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</si>
  <si>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</si>
  <si>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</si>
  <si>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</si>
  <si>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</si>
  <si>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</si>
  <si>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</si>
  <si>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</si>
  <si>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</si>
  <si>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</si>
  <si>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</si>
  <si>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</si>
  <si>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</si>
  <si>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</si>
  <si>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</si>
  <si>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</si>
  <si>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</si>
  <si>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</si>
  <si>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</si>
  <si>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</si>
  <si>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</si>
  <si>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</si>
  <si>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</si>
  <si>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</si>
  <si>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</si>
  <si>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</si>
  <si>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</si>
  <si>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</si>
  <si>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</si>
  <si>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</si>
  <si>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</si>
  <si>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</si>
  <si>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</si>
  <si>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</si>
  <si>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</si>
  <si>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</si>
  <si>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</si>
  <si>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</si>
  <si>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</si>
  <si>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</si>
  <si>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</si>
  <si>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</si>
  <si>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</si>
  <si>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</si>
  <si>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</si>
  <si>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</si>
  <si>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</si>
  <si>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</si>
  <si>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</si>
  <si>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</si>
  <si>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</si>
  <si>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</si>
  <si>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</si>
  <si>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</si>
  <si>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</si>
  <si>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</si>
  <si>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</si>
  <si>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</si>
  <si>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</si>
  <si>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</si>
  <si>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</si>
  <si>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</si>
  <si>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</si>
  <si>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</si>
  <si>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</si>
  <si>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</si>
  <si>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</si>
  <si>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</si>
  <si>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</si>
  <si>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</si>
  <si>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</si>
  <si>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</si>
  <si>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</si>
  <si>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</si>
  <si>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</si>
  <si>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</si>
  <si>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</si>
  <si>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</si>
  <si>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</si>
  <si>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</si>
  <si>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</si>
  <si>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</si>
  <si>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</si>
  <si>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</si>
  <si>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</si>
  <si>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</si>
  <si>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</si>
  <si>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</si>
  <si>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</si>
  <si>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</si>
  <si>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</si>
  <si>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</si>
  <si>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</si>
  <si>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</si>
  <si>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</si>
  <si>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</si>
  <si>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</si>
  <si>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</si>
  <si>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</si>
  <si>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</si>
  <si>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</si>
  <si>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</si>
  <si>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</si>
  <si>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</si>
  <si>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</si>
  <si>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</si>
  <si>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</si>
  <si>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</si>
  <si>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</si>
  <si>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</si>
  <si>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</si>
  <si>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</si>
  <si>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</si>
  <si>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</si>
  <si>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</si>
  <si>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</si>
  <si>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</si>
  <si>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</si>
  <si>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</si>
  <si>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</si>
  <si>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</si>
  <si>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</si>
  <si>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</si>
  <si>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</si>
  <si>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</si>
  <si>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</si>
  <si>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</si>
  <si>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</si>
  <si>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</si>
  <si>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</si>
  <si>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</si>
  <si>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</si>
  <si>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</si>
  <si>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</si>
  <si>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</si>
  <si>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</si>
  <si>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</si>
  <si>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</si>
  <si>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</si>
  <si>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</si>
  <si>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</si>
  <si>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</si>
  <si>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</si>
  <si>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</si>
  <si>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</si>
  <si>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</si>
  <si>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</si>
  <si>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</si>
  <si>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</si>
  <si>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</si>
  <si>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</si>
  <si>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</si>
  <si>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</si>
  <si>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</si>
  <si>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</si>
  <si>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</si>
  <si>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</si>
  <si>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</si>
  <si>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</si>
  <si>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</si>
  <si>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</si>
  <si>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</si>
  <si>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</si>
  <si>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</si>
  <si>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</si>
  <si>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</si>
  <si>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</si>
  <si>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</si>
  <si>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</si>
  <si>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</si>
  <si>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</si>
  <si>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</si>
  <si>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</si>
  <si>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</si>
  <si>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</si>
  <si>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</si>
  <si>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</si>
  <si>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</si>
  <si>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</si>
  <si>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</si>
  <si>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</si>
  <si>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</si>
  <si>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</si>
  <si>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</si>
  <si>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</si>
  <si>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</si>
  <si>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</si>
  <si>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</si>
  <si>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</si>
  <si>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</si>
  <si>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</si>
  <si>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</si>
  <si>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</si>
  <si>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</si>
  <si>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</si>
  <si>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</si>
  <si>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</si>
  <si>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</si>
  <si>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</si>
  <si>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</si>
  <si>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</si>
  <si>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</si>
  <si>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</si>
  <si>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</si>
  <si>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</si>
  <si>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</si>
  <si>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</si>
  <si>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</si>
  <si>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</si>
  <si>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</si>
  <si>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</si>
  <si>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</si>
  <si>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</si>
  <si>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</si>
  <si>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</si>
  <si>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</si>
  <si>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</si>
  <si>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</si>
  <si>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</si>
  <si>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</si>
  <si>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</si>
  <si>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</si>
  <si>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</si>
  <si>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</si>
  <si>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</si>
  <si>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</si>
  <si>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</si>
  <si>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</si>
  <si>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</si>
  <si>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</si>
  <si>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</si>
  <si>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</si>
  <si>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</si>
  <si>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</si>
  <si>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</si>
  <si>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</si>
  <si>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</si>
  <si>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</si>
  <si>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</si>
  <si>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</si>
  <si>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</si>
  <si>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</si>
  <si>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</si>
  <si>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</si>
  <si>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</si>
  <si>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</si>
  <si>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</si>
  <si>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</si>
  <si>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</si>
  <si>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</si>
  <si>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</si>
  <si>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</si>
  <si>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</si>
  <si>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</si>
  <si>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</si>
  <si>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</si>
  <si>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</si>
  <si>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</si>
  <si>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</si>
  <si>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</si>
  <si>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</si>
  <si>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</si>
  <si>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</si>
  <si>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</si>
  <si>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</si>
  <si>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</si>
  <si>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</si>
  <si>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</si>
  <si>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</si>
  <si>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</si>
  <si>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</si>
  <si>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</si>
  <si>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</si>
  <si>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</si>
  <si>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</si>
  <si>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</si>
  <si>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</si>
  <si>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</si>
  <si>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</si>
  <si>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</si>
  <si>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</si>
  <si>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</si>
  <si>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</si>
  <si>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</si>
  <si>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</si>
  <si>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</si>
  <si>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</si>
  <si>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</si>
  <si>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</si>
  <si>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</si>
  <si>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</si>
  <si>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</si>
  <si>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</si>
  <si>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</si>
  <si>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</si>
  <si>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</si>
  <si>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</si>
  <si>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</si>
  <si>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</si>
  <si>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</si>
  <si>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</si>
  <si>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</si>
  <si>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</si>
  <si>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</si>
  <si>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</si>
  <si>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</si>
  <si>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</si>
  <si>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</si>
  <si>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</si>
  <si>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</si>
  <si>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</si>
  <si>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</si>
  <si>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</si>
  <si>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</si>
  <si>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</si>
  <si>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</si>
  <si>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</si>
  <si>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</si>
  <si>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</si>
  <si>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</si>
  <si>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</si>
  <si>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</si>
  <si>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</si>
  <si>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</si>
  <si>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</si>
  <si>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</si>
  <si>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</si>
  <si>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</si>
  <si>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</si>
  <si>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</si>
  <si>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</si>
  <si>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</si>
  <si>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</si>
  <si>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</si>
  <si>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</si>
  <si>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</si>
  <si>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</si>
  <si>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</si>
  <si>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</si>
  <si>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</si>
  <si>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</si>
  <si>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</si>
  <si>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</si>
  <si>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</si>
  <si>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</si>
  <si>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</si>
  <si>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</si>
  <si>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</si>
  <si>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</si>
  <si>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</si>
  <si>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</si>
  <si>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</si>
  <si>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</si>
  <si>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</si>
  <si>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</si>
  <si>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</si>
  <si>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</si>
  <si>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</si>
  <si>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</si>
  <si>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</si>
  <si>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</si>
  <si>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</si>
  <si>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</si>
  <si>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</si>
  <si>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</si>
  <si>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</si>
  <si>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</si>
  <si>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</si>
  <si>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</si>
  <si>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</si>
  <si>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</si>
  <si>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</si>
  <si>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</si>
  <si>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</si>
  <si>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</si>
  <si>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</si>
  <si>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</si>
  <si>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</si>
  <si>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</si>
  <si>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</si>
  <si>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</si>
  <si>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</si>
  <si>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</si>
  <si>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</si>
  <si>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</si>
  <si>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</si>
  <si>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</si>
  <si>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</si>
  <si>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</si>
  <si>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</si>
  <si>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</si>
  <si>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</si>
  <si>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</si>
  <si>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</si>
  <si>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</si>
  <si>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</si>
  <si>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</si>
  <si>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</si>
  <si>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</si>
  <si>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</si>
  <si>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</si>
  <si>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</si>
  <si>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</si>
  <si>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</si>
  <si>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</si>
  <si>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</si>
  <si>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</si>
  <si>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</si>
  <si>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</si>
  <si>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</si>
  <si>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</si>
  <si>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</si>
  <si>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</si>
  <si>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</si>
  <si>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</si>
  <si>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</si>
  <si>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</si>
  <si>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</si>
  <si>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</si>
  <si>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</si>
  <si>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</si>
  <si>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</si>
  <si>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</si>
  <si>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</si>
  <si>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</si>
  <si>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</si>
  <si>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</si>
  <si>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</si>
  <si>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</si>
  <si>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</si>
  <si>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</si>
  <si>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</si>
  <si>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</si>
  <si>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</si>
  <si>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</si>
  <si>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</si>
  <si>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</si>
  <si>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</si>
  <si>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</si>
  <si>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</si>
  <si>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</si>
  <si>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</si>
  <si>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</si>
  <si>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</si>
  <si>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</si>
  <si>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</si>
  <si>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</si>
  <si>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</si>
  <si>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</si>
  <si>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</si>
  <si>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</si>
  <si>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</si>
  <si>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</si>
  <si>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</si>
  <si>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</si>
  <si>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</si>
  <si>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</si>
  <si>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</si>
  <si>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</si>
  <si>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</si>
  <si>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</si>
  <si>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</si>
  <si>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</si>
  <si>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</si>
  <si>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</si>
  <si>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</si>
  <si>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</si>
  <si>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</si>
  <si>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</si>
  <si>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</si>
  <si>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</si>
  <si>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</si>
  <si>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</si>
  <si>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</si>
  <si>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</si>
  <si>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</si>
  <si>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</si>
  <si>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</si>
  <si>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</si>
  <si>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</si>
  <si>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</si>
  <si>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</si>
  <si>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</si>
  <si>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</si>
  <si>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</si>
  <si>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</si>
  <si>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</si>
  <si>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</si>
  <si>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</si>
  <si>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</si>
  <si>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</si>
  <si>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</si>
  <si>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</si>
  <si>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</si>
  <si>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</si>
  <si>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</si>
  <si>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</si>
  <si>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</si>
  <si>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</si>
  <si>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</si>
  <si>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</si>
  <si>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</si>
  <si>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</si>
  <si>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</si>
  <si>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</si>
  <si>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</si>
  <si>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</si>
  <si>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</si>
  <si>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</si>
  <si>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</si>
  <si>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</si>
  <si>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</si>
  <si>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</si>
  <si>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</si>
  <si>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</si>
  <si>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</si>
  <si>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</si>
  <si>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</si>
  <si>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</si>
  <si>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</si>
  <si>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</si>
  <si>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</si>
  <si>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</si>
  <si>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</si>
  <si>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</si>
  <si>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</si>
  <si>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</si>
  <si>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</si>
  <si>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</si>
  <si>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</si>
  <si>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</si>
  <si>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</si>
  <si>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</si>
  <si>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</si>
  <si>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</si>
  <si>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</si>
  <si>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</si>
  <si>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</si>
  <si>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</si>
  <si>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</si>
  <si>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</si>
  <si>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</si>
  <si>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</si>
  <si>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</si>
  <si>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</si>
  <si>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</si>
  <si>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</si>
  <si>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</si>
  <si>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</si>
  <si>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</si>
  <si>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</si>
  <si>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</si>
  <si>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</si>
  <si>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</si>
  <si>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</si>
  <si>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</si>
  <si>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</si>
  <si>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</si>
  <si>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</si>
  <si>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</si>
  <si>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</si>
  <si>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</si>
  <si>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</si>
  <si>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</si>
  <si>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</si>
  <si>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</si>
  <si>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</si>
  <si>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</si>
  <si>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</si>
  <si>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</si>
  <si>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</si>
  <si>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</si>
  <si>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</si>
  <si>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</si>
  <si>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</si>
  <si>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</si>
  <si>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</si>
  <si>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</si>
  <si>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</si>
  <si>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</si>
  <si>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</si>
  <si>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</si>
  <si>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</si>
  <si>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</si>
  <si>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</si>
  <si>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</si>
  <si>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</si>
  <si>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</si>
  <si>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</si>
  <si>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</si>
  <si>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</si>
  <si>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</si>
  <si>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</si>
  <si>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</si>
  <si>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</si>
  <si>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</si>
  <si>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</si>
  <si>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</si>
  <si>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</si>
  <si>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</si>
  <si>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</si>
  <si>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</si>
  <si>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</si>
  <si>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</si>
  <si>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</si>
  <si>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</si>
  <si>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</si>
  <si>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</si>
  <si>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</si>
  <si>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</si>
  <si>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</si>
  <si>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</si>
  <si>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</si>
  <si>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</si>
  <si>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</si>
  <si>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</si>
  <si>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</si>
  <si>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</si>
  <si>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</si>
  <si>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</si>
  <si>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</si>
  <si>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</si>
  <si>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</si>
  <si>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</si>
  <si>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</si>
  <si>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</si>
  <si>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</si>
  <si>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</si>
  <si>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</si>
  <si>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</si>
  <si>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</si>
  <si>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</si>
  <si>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</si>
  <si>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</si>
  <si>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</si>
  <si>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</si>
  <si>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</si>
  <si>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</si>
  <si>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</si>
  <si>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</si>
  <si>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</si>
  <si>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</si>
  <si>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</si>
  <si>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</si>
  <si>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</si>
  <si>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</si>
  <si>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</si>
  <si>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</si>
  <si>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</si>
  <si>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</si>
  <si>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</si>
  <si>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</si>
  <si>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</si>
  <si>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</si>
  <si>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</si>
  <si>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</si>
  <si>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</si>
  <si>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</si>
  <si>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</si>
  <si>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</si>
  <si>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</si>
  <si>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</si>
  <si>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</si>
  <si>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</si>
  <si>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</si>
  <si>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</si>
  <si>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</si>
  <si>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</si>
  <si>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</si>
  <si>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</si>
  <si>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</si>
  <si>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</si>
  <si>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</si>
  <si>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</si>
  <si>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</si>
  <si>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</si>
  <si>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</si>
  <si>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</si>
  <si>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</si>
  <si>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</si>
  <si>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</si>
  <si>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</si>
  <si>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</si>
  <si>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</si>
  <si>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</si>
  <si>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</si>
  <si>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</si>
  <si>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</si>
  <si>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</si>
  <si>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</si>
  <si>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</si>
  <si>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</si>
  <si>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</si>
  <si>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</si>
  <si>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</si>
  <si>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</si>
  <si>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</si>
  <si>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</si>
  <si>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</si>
  <si>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</si>
  <si>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</si>
  <si>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</si>
  <si>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</si>
  <si>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</si>
  <si>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</si>
  <si>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</si>
  <si>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</si>
  <si>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</si>
  <si>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</si>
  <si>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</si>
  <si>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</si>
  <si>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</si>
  <si>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</si>
  <si>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</si>
  <si>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</si>
  <si>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</si>
  <si>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</si>
  <si>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</si>
  <si>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</si>
  <si>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</si>
  <si>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</si>
  <si>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</si>
  <si>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</si>
  <si>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</si>
  <si>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</si>
  <si>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</si>
  <si>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</si>
  <si>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</si>
  <si>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</si>
  <si>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</si>
  <si>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</si>
  <si>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</si>
  <si>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</si>
  <si>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</si>
  <si>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</si>
  <si>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</si>
  <si>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</si>
  <si>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</si>
  <si>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</si>
  <si>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</si>
  <si>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</si>
  <si>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</si>
  <si>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</si>
  <si>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</si>
  <si>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</si>
  <si>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</si>
  <si>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</si>
  <si>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</si>
  <si>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</si>
  <si>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</si>
  <si>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</si>
  <si>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</si>
  <si>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</si>
  <si>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</si>
  <si>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</si>
  <si>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</si>
  <si>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</si>
  <si>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</si>
  <si>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</si>
  <si>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</si>
  <si>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</si>
  <si>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</si>
  <si>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</si>
  <si>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</si>
  <si>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</si>
  <si>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</si>
  <si>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</si>
  <si>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</si>
  <si>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</si>
  <si>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</si>
  <si>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</si>
  <si>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</si>
  <si>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</si>
  <si>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</si>
  <si>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</si>
  <si>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</si>
  <si>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</si>
  <si>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</si>
  <si>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</si>
  <si>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</si>
  <si>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</si>
  <si>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</si>
  <si>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</si>
  <si>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</si>
  <si>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</si>
  <si>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</si>
  <si>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</si>
  <si>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</si>
  <si>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</si>
  <si>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</si>
  <si>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</si>
  <si>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</si>
  <si>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</si>
  <si>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</si>
  <si>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</si>
  <si>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</si>
  <si>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</si>
  <si>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</si>
  <si>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</si>
  <si>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</si>
  <si>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</si>
  <si>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</si>
  <si>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</si>
  <si>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</si>
  <si>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</si>
  <si>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</si>
  <si>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</si>
  <si>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</si>
  <si>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</si>
  <si>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</si>
  <si>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</si>
  <si>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</si>
  <si>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</si>
  <si>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</si>
  <si>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</si>
  <si>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</si>
  <si>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</si>
  <si>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</si>
  <si>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</si>
  <si>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</si>
  <si>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</si>
  <si>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</si>
  <si>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</si>
  <si>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</si>
  <si>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</si>
  <si>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</si>
  <si>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</si>
  <si>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</si>
  <si>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</si>
  <si>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</si>
  <si>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</si>
  <si>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</si>
  <si>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</si>
  <si>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</si>
  <si>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</si>
  <si>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</si>
  <si>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</si>
  <si>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</si>
  <si>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</si>
  <si>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</si>
  <si>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</si>
  <si>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</si>
  <si>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</si>
  <si>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</si>
  <si>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</si>
  <si>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</si>
  <si>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</si>
  <si>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</si>
  <si>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</si>
  <si>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</si>
  <si>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</si>
  <si>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</si>
  <si>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</si>
  <si>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</si>
  <si>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</si>
  <si>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</si>
  <si>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</si>
  <si>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2018 - процена реализације</t>
  </si>
  <si>
    <t xml:space="preserve"> 2021</t>
  </si>
  <si>
    <t>Након   2021</t>
  </si>
  <si>
    <t>2020</t>
  </si>
  <si>
    <t>Побољшање водоснабдевања Камена Гора</t>
  </si>
  <si>
    <t>Завршетак водоснабдевања насеља Аљиновићи</t>
  </si>
  <si>
    <t>Завршетак водоснабдевања насеља Равне</t>
  </si>
  <si>
    <t>Наставак изградње водовода Хисарџик</t>
  </si>
  <si>
    <t>Изградња водовода Јабука</t>
  </si>
  <si>
    <t>Изградња расвете Коловрат-Жунића поток-Рикавци</t>
  </si>
  <si>
    <t>Пријепоље 26.12.2018</t>
  </si>
  <si>
    <t>изграднњ бјелопољског водовода  друга фаѕа</t>
  </si>
  <si>
    <t>изградља водовода непек и томово насење</t>
  </si>
  <si>
    <t>Реализовано закључно са 31.12.2020 године</t>
  </si>
  <si>
    <t>2021 - план</t>
  </si>
  <si>
    <t>2020 - процена извршења</t>
  </si>
  <si>
    <t>2021</t>
  </si>
  <si>
    <t xml:space="preserve"> 2022</t>
  </si>
  <si>
    <t>Након   2023</t>
  </si>
  <si>
    <t>Преглед капиталних пројеката у периоду 2021 - 2023. године</t>
  </si>
  <si>
    <t>ПРОГРАМ-</t>
  </si>
</sst>
</file>

<file path=xl/styles.xml><?xml version="1.0" encoding="utf-8"?>
<styleSheet xmlns="http://schemas.openxmlformats.org/spreadsheetml/2006/main">
  <numFmts count="2">
    <numFmt numFmtId="164" formatCode="[$-81A]dd/\ mmmm\ yyyy;@"/>
    <numFmt numFmtId="165" formatCode="[$-81A]d/\ mmmm\ yyyy;@"/>
  </numFmts>
  <fonts count="53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9" fillId="0" borderId="0"/>
  </cellStyleXfs>
  <cellXfs count="242">
    <xf numFmtId="0" fontId="0" fillId="0" borderId="0" xfId="0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vertical="top" wrapText="1"/>
    </xf>
    <xf numFmtId="1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3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6" fillId="0" borderId="0" xfId="0" applyFont="1" applyAlignment="1">
      <alignment wrapText="1"/>
    </xf>
    <xf numFmtId="0" fontId="0" fillId="3" borderId="0" xfId="0" applyFill="1"/>
    <xf numFmtId="49" fontId="5" fillId="3" borderId="4" xfId="0" applyNumberFormat="1" applyFont="1" applyFill="1" applyBorder="1" applyAlignment="1" applyProtection="1">
      <alignment horizontal="left" vertical="top" wrapText="1"/>
    </xf>
    <xf numFmtId="49" fontId="5" fillId="3" borderId="10" xfId="0" applyNumberFormat="1" applyFont="1" applyFill="1" applyBorder="1" applyAlignment="1" applyProtection="1">
      <alignment horizontal="left" vertical="top" wrapText="1"/>
    </xf>
    <xf numFmtId="49" fontId="5" fillId="3" borderId="11" xfId="0" applyNumberFormat="1" applyFont="1" applyFill="1" applyBorder="1" applyAlignment="1" applyProtection="1">
      <alignment vertical="top" wrapText="1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17" fontId="15" fillId="3" borderId="0" xfId="0" quotePrefix="1" applyNumberFormat="1" applyFont="1" applyFill="1"/>
    <xf numFmtId="0" fontId="14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2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11" fillId="0" borderId="9" xfId="0" applyFont="1" applyBorder="1"/>
    <xf numFmtId="0" fontId="11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6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11" fillId="0" borderId="8" xfId="0" applyFont="1" applyBorder="1"/>
    <xf numFmtId="0" fontId="11" fillId="0" borderId="6" xfId="0" quotePrefix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7" fillId="0" borderId="0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top"/>
    </xf>
    <xf numFmtId="0" fontId="13" fillId="0" borderId="0" xfId="1"/>
    <xf numFmtId="0" fontId="13" fillId="0" borderId="0" xfId="1" applyNumberFormat="1" applyAlignment="1">
      <alignment horizontal="right" wrapText="1"/>
    </xf>
    <xf numFmtId="0" fontId="31" fillId="7" borderId="5" xfId="0" applyFont="1" applyFill="1" applyBorder="1" applyAlignment="1">
      <alignment horizontal="right"/>
    </xf>
    <xf numFmtId="0" fontId="31" fillId="7" borderId="5" xfId="0" applyFont="1" applyFill="1" applyBorder="1" applyAlignment="1">
      <alignment horizontal="right" wrapText="1"/>
    </xf>
    <xf numFmtId="0" fontId="31" fillId="7" borderId="5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5" xfId="0" applyFont="1" applyBorder="1" applyAlignment="1" applyProtection="1">
      <alignment horizontal="left" vertical="top" wrapText="1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/>
    </xf>
    <xf numFmtId="49" fontId="5" fillId="9" borderId="20" xfId="0" applyNumberFormat="1" applyFont="1" applyFill="1" applyBorder="1" applyAlignment="1" applyProtection="1">
      <alignment horizontal="center" vertical="top" wrapText="1"/>
    </xf>
    <xf numFmtId="49" fontId="5" fillId="9" borderId="21" xfId="0" applyNumberFormat="1" applyFont="1" applyFill="1" applyBorder="1" applyAlignment="1" applyProtection="1">
      <alignment horizontal="center" vertical="top" wrapText="1"/>
    </xf>
    <xf numFmtId="49" fontId="5" fillId="9" borderId="22" xfId="0" applyNumberFormat="1" applyFont="1" applyFill="1" applyBorder="1" applyAlignment="1" applyProtection="1">
      <alignment horizontal="center" vertical="top" wrapText="1"/>
    </xf>
    <xf numFmtId="0" fontId="19" fillId="0" borderId="0" xfId="0" applyFont="1" applyProtection="1"/>
    <xf numFmtId="0" fontId="19" fillId="0" borderId="0" xfId="0" applyFont="1" applyAlignment="1" applyProtection="1"/>
    <xf numFmtId="0" fontId="19" fillId="0" borderId="0" xfId="0" applyFont="1" applyFill="1" applyAlignment="1" applyProtection="1">
      <alignment vertical="center"/>
    </xf>
    <xf numFmtId="3" fontId="10" fillId="8" borderId="2" xfId="0" applyNumberFormat="1" applyFont="1" applyFill="1" applyBorder="1" applyAlignment="1" applyProtection="1">
      <alignment horizontal="right" vertical="center"/>
    </xf>
    <xf numFmtId="3" fontId="10" fillId="8" borderId="3" xfId="0" applyNumberFormat="1" applyFont="1" applyFill="1" applyBorder="1" applyAlignment="1" applyProtection="1">
      <alignment horizontal="right" vertical="center"/>
    </xf>
    <xf numFmtId="3" fontId="10" fillId="8" borderId="23" xfId="0" applyNumberFormat="1" applyFont="1" applyFill="1" applyBorder="1" applyAlignment="1" applyProtection="1">
      <alignment horizontal="right" vertical="center"/>
    </xf>
    <xf numFmtId="0" fontId="22" fillId="0" borderId="0" xfId="0" applyFont="1" applyProtection="1"/>
    <xf numFmtId="3" fontId="10" fillId="8" borderId="24" xfId="0" applyNumberFormat="1" applyFont="1" applyFill="1" applyBorder="1" applyAlignment="1" applyProtection="1">
      <alignment horizontal="right" vertical="center"/>
    </xf>
    <xf numFmtId="0" fontId="23" fillId="0" borderId="0" xfId="0" applyFont="1" applyProtection="1"/>
    <xf numFmtId="0" fontId="24" fillId="0" borderId="0" xfId="0" applyFont="1" applyProtection="1"/>
    <xf numFmtId="0" fontId="25" fillId="0" borderId="0" xfId="0" applyFont="1" applyProtection="1"/>
    <xf numFmtId="0" fontId="19" fillId="8" borderId="0" xfId="0" applyFont="1" applyFill="1" applyBorder="1" applyAlignment="1" applyProtection="1">
      <alignment horizontal="center" vertical="center"/>
    </xf>
    <xf numFmtId="0" fontId="25" fillId="9" borderId="5" xfId="0" quotePrefix="1" applyFont="1" applyFill="1" applyBorder="1" applyAlignment="1" applyProtection="1">
      <alignment horizontal="center" vertical="top"/>
    </xf>
    <xf numFmtId="0" fontId="19" fillId="9" borderId="0" xfId="0" applyFont="1" applyFill="1" applyBorder="1" applyAlignment="1" applyProtection="1">
      <alignment horizontal="center" vertical="top"/>
    </xf>
    <xf numFmtId="0" fontId="19" fillId="0" borderId="0" xfId="0" applyFont="1" applyFill="1" applyProtection="1"/>
    <xf numFmtId="0" fontId="19" fillId="0" borderId="0" xfId="0" applyFont="1" applyAlignment="1" applyProtection="1">
      <alignment vertical="top"/>
    </xf>
    <xf numFmtId="0" fontId="13" fillId="0" borderId="0" xfId="1" applyFont="1" applyProtection="1"/>
    <xf numFmtId="0" fontId="9" fillId="0" borderId="0" xfId="2" applyFont="1" applyProtection="1"/>
    <xf numFmtId="0" fontId="34" fillId="0" borderId="0" xfId="0" applyFont="1" applyProtection="1">
      <protection locked="0"/>
    </xf>
    <xf numFmtId="0" fontId="26" fillId="0" borderId="0" xfId="0" applyFont="1" applyProtection="1"/>
    <xf numFmtId="3" fontId="27" fillId="8" borderId="19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right"/>
    </xf>
    <xf numFmtId="0" fontId="25" fillId="8" borderId="5" xfId="0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0" fontId="19" fillId="9" borderId="5" xfId="0" applyFont="1" applyFill="1" applyBorder="1" applyAlignment="1" applyProtection="1">
      <alignment horizontal="center" vertical="top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Alignment="1" applyProtection="1">
      <alignment horizontal="center" vertical="top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0" fontId="32" fillId="0" borderId="5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vertical="top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left" vertical="top" wrapText="1"/>
      <protection locked="0"/>
    </xf>
    <xf numFmtId="0" fontId="35" fillId="10" borderId="5" xfId="1" applyFont="1" applyFill="1" applyBorder="1" applyAlignment="1" applyProtection="1">
      <alignment horizontal="center" vertical="center"/>
    </xf>
    <xf numFmtId="0" fontId="35" fillId="10" borderId="5" xfId="1" applyFont="1" applyFill="1" applyBorder="1" applyProtection="1"/>
    <xf numFmtId="0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center" vertical="center"/>
      <protection locked="0"/>
    </xf>
    <xf numFmtId="3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1" applyFont="1" applyFill="1" applyBorder="1" applyAlignment="1" applyProtection="1">
      <alignment horizontal="center" vertical="center"/>
    </xf>
    <xf numFmtId="0" fontId="35" fillId="0" borderId="5" xfId="1" applyFont="1" applyFill="1" applyBorder="1" applyProtection="1"/>
    <xf numFmtId="0" fontId="35" fillId="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vertical="top"/>
    </xf>
    <xf numFmtId="0" fontId="36" fillId="0" borderId="0" xfId="1" applyFont="1" applyProtection="1"/>
    <xf numFmtId="0" fontId="37" fillId="0" borderId="0" xfId="2" applyFont="1" applyProtection="1"/>
    <xf numFmtId="0" fontId="32" fillId="0" borderId="0" xfId="0" applyFont="1" applyProtection="1"/>
    <xf numFmtId="0" fontId="32" fillId="0" borderId="25" xfId="0" applyFont="1" applyBorder="1" applyProtection="1"/>
    <xf numFmtId="0" fontId="38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0" fontId="32" fillId="0" borderId="0" xfId="0" applyFont="1" applyBorder="1" applyProtection="1"/>
    <xf numFmtId="0" fontId="37" fillId="0" borderId="0" xfId="2" applyFont="1" applyBorder="1" applyProtection="1"/>
    <xf numFmtId="0" fontId="39" fillId="0" borderId="0" xfId="0" applyFont="1"/>
    <xf numFmtId="0" fontId="40" fillId="0" borderId="34" xfId="0" applyFont="1" applyFill="1" applyBorder="1" applyAlignment="1" applyProtection="1">
      <alignment horizontal="center" vertical="center"/>
      <protection locked="0"/>
    </xf>
    <xf numFmtId="0" fontId="41" fillId="0" borderId="35" xfId="0" applyFont="1" applyFill="1" applyBorder="1" applyAlignment="1" applyProtection="1">
      <alignment vertical="center" wrapText="1"/>
      <protection locked="0"/>
    </xf>
    <xf numFmtId="0" fontId="42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9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4" fillId="0" borderId="28" xfId="0" applyNumberFormat="1" applyFont="1" applyFill="1" applyBorder="1"/>
    <xf numFmtId="1" fontId="18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8" fillId="0" borderId="4" xfId="0" applyNumberFormat="1" applyFont="1" applyBorder="1" applyAlignment="1" applyProtection="1">
      <alignment horizontal="right" vertical="top" wrapText="1"/>
    </xf>
    <xf numFmtId="49" fontId="28" fillId="0" borderId="5" xfId="0" applyNumberFormat="1" applyFont="1" applyBorder="1" applyAlignment="1" applyProtection="1">
      <alignment vertical="top"/>
    </xf>
    <xf numFmtId="1" fontId="28" fillId="0" borderId="4" xfId="0" applyNumberFormat="1" applyFont="1" applyBorder="1" applyAlignment="1" applyProtection="1">
      <alignment horizontal="right" vertical="top" wrapText="1"/>
    </xf>
    <xf numFmtId="49" fontId="28" fillId="0" borderId="20" xfId="0" applyNumberFormat="1" applyFont="1" applyBorder="1" applyAlignment="1" applyProtection="1">
      <alignment horizontal="right" vertical="top" wrapText="1"/>
    </xf>
    <xf numFmtId="49" fontId="28" fillId="0" borderId="22" xfId="0" applyNumberFormat="1" applyFont="1" applyBorder="1" applyAlignment="1" applyProtection="1">
      <alignment vertical="top"/>
    </xf>
    <xf numFmtId="1" fontId="28" fillId="0" borderId="4" xfId="0" applyNumberFormat="1" applyFont="1" applyFill="1" applyBorder="1" applyAlignment="1" applyProtection="1">
      <alignment horizontal="right" vertical="top" wrapText="1"/>
    </xf>
    <xf numFmtId="49" fontId="28" fillId="0" borderId="30" xfId="0" applyNumberFormat="1" applyFont="1" applyFill="1" applyBorder="1" applyAlignment="1" applyProtection="1">
      <alignment vertical="top"/>
    </xf>
    <xf numFmtId="0" fontId="29" fillId="0" borderId="0" xfId="0" applyFont="1"/>
    <xf numFmtId="0" fontId="29" fillId="0" borderId="0" xfId="0" applyFont="1" applyAlignment="1"/>
    <xf numFmtId="0" fontId="0" fillId="0" borderId="0" xfId="0" applyAlignment="1">
      <alignment horizontal="left"/>
    </xf>
    <xf numFmtId="0" fontId="32" fillId="13" borderId="0" xfId="0" applyFont="1" applyFill="1" applyAlignment="1">
      <alignment vertical="top"/>
    </xf>
    <xf numFmtId="0" fontId="32" fillId="0" borderId="0" xfId="0" applyFont="1" applyAlignment="1">
      <alignment vertical="top"/>
    </xf>
    <xf numFmtId="0" fontId="30" fillId="0" borderId="6" xfId="0" applyFont="1" applyBorder="1" applyAlignment="1">
      <alignment horizontal="center" vertical="top"/>
    </xf>
    <xf numFmtId="0" fontId="30" fillId="0" borderId="6" xfId="0" applyFont="1" applyBorder="1" applyAlignment="1">
      <alignment vertical="top" wrapText="1"/>
    </xf>
    <xf numFmtId="0" fontId="41" fillId="0" borderId="38" xfId="0" applyFont="1" applyFill="1" applyBorder="1" applyAlignment="1" applyProtection="1">
      <alignment horizontal="right" vertical="center" wrapText="1"/>
      <protection locked="0"/>
    </xf>
    <xf numFmtId="0" fontId="44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15" borderId="22" xfId="0" applyNumberFormat="1" applyFont="1" applyFill="1" applyBorder="1" applyAlignment="1" applyProtection="1">
      <alignment horizontal="center" vertical="center" wrapText="1"/>
    </xf>
    <xf numFmtId="49" fontId="5" fillId="15" borderId="22" xfId="0" applyNumberFormat="1" applyFont="1" applyFill="1" applyBorder="1" applyAlignment="1" applyProtection="1">
      <alignment horizontal="center" vertical="top" wrapText="1"/>
    </xf>
    <xf numFmtId="49" fontId="32" fillId="1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5" fillId="10" borderId="5" xfId="0" applyNumberFormat="1" applyFont="1" applyFill="1" applyBorder="1" applyAlignment="1" applyProtection="1">
      <alignment horizontal="center" vertical="center"/>
    </xf>
    <xf numFmtId="0" fontId="35" fillId="0" borderId="5" xfId="0" applyNumberFormat="1" applyFont="1" applyFill="1" applyBorder="1" applyAlignment="1" applyProtection="1">
      <alignment horizontal="center" vertical="center"/>
    </xf>
    <xf numFmtId="3" fontId="45" fillId="16" borderId="5" xfId="0" applyNumberFormat="1" applyFont="1" applyFill="1" applyBorder="1" applyAlignment="1" applyProtection="1">
      <alignment horizontal="right" vertical="center"/>
    </xf>
    <xf numFmtId="0" fontId="5" fillId="0" borderId="0" xfId="0" applyFont="1" applyProtection="1"/>
    <xf numFmtId="3" fontId="32" fillId="10" borderId="5" xfId="0" applyNumberFormat="1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18" fillId="8" borderId="27" xfId="0" applyNumberFormat="1" applyFont="1" applyFill="1" applyBorder="1" applyAlignment="1" applyProtection="1">
      <alignment horizontal="left" vertical="center" wrapText="1" shrinkToFit="1"/>
    </xf>
    <xf numFmtId="0" fontId="32" fillId="0" borderId="5" xfId="0" applyFont="1" applyFill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20" fillId="0" borderId="0" xfId="0" applyFont="1" applyFill="1" applyBorder="1" applyAlignment="1" applyProtection="1">
      <alignment horizontal="right" vertical="center"/>
    </xf>
    <xf numFmtId="0" fontId="43" fillId="0" borderId="0" xfId="0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3" fontId="35" fillId="0" borderId="5" xfId="0" applyNumberFormat="1" applyFont="1" applyFill="1" applyBorder="1" applyAlignment="1" applyProtection="1">
      <alignment horizontal="right" vertical="center"/>
      <protection locked="0"/>
    </xf>
    <xf numFmtId="3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10" borderId="5" xfId="0" applyNumberFormat="1" applyFont="1" applyFill="1" applyBorder="1" applyAlignment="1" applyProtection="1">
      <alignment horizontal="right" vertical="center"/>
    </xf>
    <xf numFmtId="0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0" applyNumberFormat="1" applyFont="1" applyFill="1" applyBorder="1" applyAlignment="1" applyProtection="1">
      <alignment horizontal="right" vertical="center"/>
    </xf>
    <xf numFmtId="0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1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right" vertical="center"/>
      <protection locked="0"/>
    </xf>
    <xf numFmtId="164" fontId="47" fillId="0" borderId="5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49" fillId="0" borderId="0" xfId="0" applyFont="1" applyBorder="1" applyAlignment="1">
      <alignment horizontal="right" vertical="top"/>
    </xf>
    <xf numFmtId="0" fontId="13" fillId="0" borderId="0" xfId="0" applyFont="1" applyAlignment="1">
      <alignment horizontal="left"/>
    </xf>
    <xf numFmtId="0" fontId="49" fillId="0" borderId="0" xfId="0" applyFont="1" applyAlignment="1">
      <alignment vertical="top"/>
    </xf>
    <xf numFmtId="0" fontId="49" fillId="0" borderId="46" xfId="0" applyFont="1" applyBorder="1" applyAlignment="1">
      <alignment horizontal="right" vertical="top"/>
    </xf>
    <xf numFmtId="0" fontId="13" fillId="0" borderId="46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vertical="top"/>
    </xf>
    <xf numFmtId="0" fontId="19" fillId="0" borderId="22" xfId="0" applyFont="1" applyBorder="1" applyProtection="1"/>
    <xf numFmtId="3" fontId="47" fillId="0" borderId="5" xfId="0" applyNumberFormat="1" applyFont="1" applyFill="1" applyBorder="1" applyAlignment="1" applyProtection="1">
      <alignment horizontal="right" vertical="center"/>
      <protection locked="0"/>
    </xf>
    <xf numFmtId="165" fontId="47" fillId="0" borderId="5" xfId="0" applyNumberFormat="1" applyFont="1" applyFill="1" applyBorder="1" applyAlignment="1" applyProtection="1">
      <alignment horizontal="right" vertical="center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49" fontId="51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2" fillId="0" borderId="31" xfId="0" applyFont="1" applyBorder="1" applyAlignment="1" applyProtection="1">
      <alignment horizontal="center"/>
    </xf>
    <xf numFmtId="0" fontId="7" fillId="0" borderId="3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42" xfId="0" applyFont="1" applyBorder="1" applyAlignment="1" applyProtection="1">
      <alignment horizontal="left" vertical="center"/>
    </xf>
    <xf numFmtId="0" fontId="7" fillId="0" borderId="43" xfId="0" applyFont="1" applyBorder="1" applyAlignment="1" applyProtection="1">
      <alignment horizontal="left" vertical="center"/>
    </xf>
    <xf numFmtId="0" fontId="7" fillId="0" borderId="37" xfId="0" applyFont="1" applyBorder="1" applyAlignment="1" applyProtection="1">
      <alignment horizontal="left" vertical="center"/>
    </xf>
    <xf numFmtId="0" fontId="20" fillId="8" borderId="44" xfId="0" applyFont="1" applyFill="1" applyBorder="1" applyAlignment="1" applyProtection="1">
      <alignment horizontal="right" vertical="center"/>
    </xf>
    <xf numFmtId="0" fontId="20" fillId="8" borderId="1" xfId="0" applyFont="1" applyFill="1" applyBorder="1" applyAlignment="1" applyProtection="1">
      <alignment horizontal="right" vertical="center"/>
    </xf>
    <xf numFmtId="0" fontId="20" fillId="8" borderId="45" xfId="0" applyFont="1" applyFill="1" applyBorder="1" applyAlignment="1" applyProtection="1">
      <alignment horizontal="right" vertical="center"/>
    </xf>
    <xf numFmtId="0" fontId="48" fillId="8" borderId="36" xfId="0" applyFont="1" applyFill="1" applyBorder="1" applyAlignment="1" applyProtection="1">
      <alignment horizontal="center" vertical="center"/>
    </xf>
    <xf numFmtId="0" fontId="48" fillId="8" borderId="41" xfId="0" applyFont="1" applyFill="1" applyBorder="1" applyAlignment="1" applyProtection="1">
      <alignment horizontal="center" vertical="center"/>
    </xf>
    <xf numFmtId="0" fontId="48" fillId="8" borderId="30" xfId="0" applyFont="1" applyFill="1" applyBorder="1" applyAlignment="1" applyProtection="1">
      <alignment horizontal="center" vertical="center"/>
    </xf>
    <xf numFmtId="0" fontId="52" fillId="8" borderId="36" xfId="0" applyFont="1" applyFill="1" applyBorder="1" applyAlignment="1" applyProtection="1">
      <alignment horizontal="left" vertical="center" wrapText="1" shrinkToFit="1"/>
    </xf>
    <xf numFmtId="0" fontId="52" fillId="8" borderId="41" xfId="0" applyFont="1" applyFill="1" applyBorder="1" applyAlignment="1" applyProtection="1">
      <alignment horizontal="left" vertical="center" wrapText="1" shrinkToFit="1"/>
    </xf>
    <xf numFmtId="0" fontId="52" fillId="8" borderId="30" xfId="0" applyFont="1" applyFill="1" applyBorder="1" applyAlignment="1" applyProtection="1">
      <alignment horizontal="left" vertical="center" wrapText="1" shrinkToFit="1"/>
    </xf>
    <xf numFmtId="0" fontId="20" fillId="8" borderId="28" xfId="0" applyFont="1" applyFill="1" applyBorder="1" applyAlignment="1" applyProtection="1">
      <alignment horizontal="right" vertical="center"/>
    </xf>
    <xf numFmtId="0" fontId="20" fillId="8" borderId="26" xfId="0" applyFont="1" applyFill="1" applyBorder="1" applyAlignment="1" applyProtection="1">
      <alignment horizontal="right" vertical="center"/>
    </xf>
    <xf numFmtId="0" fontId="20" fillId="8" borderId="27" xfId="0" applyFont="1" applyFill="1" applyBorder="1" applyAlignment="1" applyProtection="1">
      <alignment horizontal="right" vertical="center"/>
    </xf>
    <xf numFmtId="0" fontId="43" fillId="8" borderId="28" xfId="0" applyFont="1" applyFill="1" applyBorder="1" applyAlignment="1" applyProtection="1">
      <alignment horizontal="center" vertical="center" wrapText="1"/>
    </xf>
    <xf numFmtId="0" fontId="43" fillId="8" borderId="26" xfId="0" applyFont="1" applyFill="1" applyBorder="1" applyAlignment="1" applyProtection="1">
      <alignment horizontal="center" vertical="center" wrapText="1"/>
    </xf>
    <xf numFmtId="0" fontId="43" fillId="8" borderId="27" xfId="0" applyFont="1" applyFill="1" applyBorder="1" applyAlignment="1" applyProtection="1">
      <alignment horizontal="center" vertical="center" wrapText="1"/>
    </xf>
    <xf numFmtId="0" fontId="18" fillId="8" borderId="28" xfId="0" applyNumberFormat="1" applyFont="1" applyFill="1" applyBorder="1" applyAlignment="1" applyProtection="1">
      <alignment horizontal="left" vertical="center" wrapText="1" shrinkToFit="1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33" xfId="0" applyFont="1" applyBorder="1" applyAlignment="1" applyProtection="1">
      <alignment horizontal="left" vertical="center"/>
    </xf>
    <xf numFmtId="0" fontId="21" fillId="0" borderId="31" xfId="0" applyFont="1" applyBorder="1" applyAlignment="1" applyProtection="1">
      <alignment horizontal="left" vertical="center"/>
    </xf>
    <xf numFmtId="0" fontId="21" fillId="0" borderId="32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3" fillId="8" borderId="28" xfId="0" applyFont="1" applyFill="1" applyBorder="1" applyAlignment="1" applyProtection="1">
      <alignment horizontal="center" vertical="center"/>
    </xf>
    <xf numFmtId="0" fontId="43" fillId="8" borderId="26" xfId="0" applyFont="1" applyFill="1" applyBorder="1" applyAlignment="1" applyProtection="1">
      <alignment horizontal="center" vertical="center"/>
    </xf>
    <xf numFmtId="0" fontId="43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_Sheet1" xfId="2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ISNIK/Downloads/desc/Program%202018/Prilog%20%202%20-%20%20Pr.%20kap.&#1087;&#1088;&#1086;&#1112;.&#1055;&#1056;-2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pisak"/>
      <sheetName val="по изворима и контима"/>
      <sheetName val="sifarnik"/>
      <sheetName val="K3"/>
      <sheetName val="ipa-šifrarnik"/>
      <sheetName val="Funkcije"/>
      <sheetName val="korisnici"/>
      <sheetName val="k4"/>
      <sheetName val="izvori"/>
      <sheetName val="projekti"/>
      <sheetName val="prenos"/>
      <sheetName val="Sheet1"/>
      <sheetName val="Sheet2"/>
      <sheetName val="Sheet3"/>
    </sheetNames>
    <sheetDataSet>
      <sheetData sheetId="0">
        <row r="4">
          <cell r="C4" t="str">
            <v>ПРОГРАМ-2   КОМУНАЛНЕ ДЕЛАТНОСТИ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id="2" name="Table2" displayName="Table2" ref="A12:U31" headerRowCount="0" totalsRowShown="0" headerRowDxfId="82" dataDxfId="81" tableBorderDxfId="80">
  <tableColumns count="21">
    <tableColumn id="1" name="Column1" headerRowDxfId="79" dataDxfId="78" headerRowCellStyle="Normal 2">
      <calculatedColumnFormula>A11+1</calculatedColumnFormula>
    </tableColumn>
    <tableColumn id="2" name="Column2" headerRowDxfId="77" dataDxfId="76" headerRowCellStyle="Normal 2">
      <calculatedColumnFormula>VLOOKUP(D12,spisak!$C$11:$D$30,2,FALSE)</calculatedColumnFormula>
    </tableColumn>
    <tableColumn id="18" name="Column3" headerRowDxfId="75" dataDxfId="74" headerRowCellStyle="Normal 2" dataCellStyle="Normal 2"/>
    <tableColumn id="7" name="Column7" headerRowDxfId="73" dataDxfId="72"/>
    <tableColumn id="3" name="Column4" headerRowDxfId="71" dataDxfId="70"/>
    <tableColumn id="4" name="Column5" headerRowDxfId="69" dataDxfId="68"/>
    <tableColumn id="8" name="Column8" headerRowDxfId="67" dataDxfId="66">
      <calculatedColumnFormula>IF(ISBLANK(H12)=TRUE,"",+VALUE(LEFT(H12,3)))</calculatedColumnFormula>
    </tableColumn>
    <tableColumn id="9" name="Column9" headerRowDxfId="65" dataDxfId="64"/>
    <tableColumn id="11" name="Column11" headerRowDxfId="63" dataDxfId="62"/>
    <tableColumn id="5" name="Column6" headerRowDxfId="61" dataDxfId="60"/>
    <tableColumn id="6" name="Column10" headerRowDxfId="59" dataDxfId="58"/>
    <tableColumn id="13" name="Column13" headerRowDxfId="57" dataDxfId="56"/>
    <tableColumn id="14" name="Column14" headerRowDxfId="55" dataDxfId="54"/>
    <tableColumn id="15" name="Column15" headerRowDxfId="53" dataDxfId="52"/>
    <tableColumn id="16" name="Column16" headerRowDxfId="51" dataDxfId="50"/>
    <tableColumn id="17" name="Column17" headerRowDxfId="49" dataDxfId="48"/>
    <tableColumn id="10" name="Column12" headerRowDxfId="47" dataDxfId="46"/>
    <tableColumn id="12" name="Column18" headerRowDxfId="45" dataDxfId="44"/>
    <tableColumn id="20" name="Column20" headerRowDxfId="43" dataDxfId="42"/>
    <tableColumn id="21" name="Column21" headerRowDxfId="41" dataDxfId="40"/>
    <tableColumn id="22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C36"/>
  <sheetViews>
    <sheetView tabSelected="1" view="pageBreakPreview" zoomScale="61" zoomScaleNormal="90" zoomScaleSheetLayoutView="61" workbookViewId="0">
      <pane xSplit="15" ySplit="10" topLeftCell="AL11" activePane="bottomRight" state="frozen"/>
      <selection pane="topRight" activeCell="Y1" sqref="Y1"/>
      <selection pane="bottomLeft" activeCell="A13" sqref="A13"/>
      <selection pane="bottomRight" activeCell="N27" sqref="N27"/>
    </sheetView>
  </sheetViews>
  <sheetFormatPr defaultRowHeight="14.25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>
      <c r="A1" s="218" t="s">
        <v>642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20"/>
    </row>
    <row r="2" spans="1:29" ht="27" customHeight="1">
      <c r="A2" s="221" t="s">
        <v>1004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3"/>
    </row>
    <row r="3" spans="1:29">
      <c r="A3" s="215" t="s">
        <v>818</v>
      </c>
      <c r="B3" s="216"/>
      <c r="C3" s="217"/>
      <c r="I3" s="66"/>
      <c r="J3" s="66"/>
      <c r="K3" s="66"/>
      <c r="L3" s="67"/>
      <c r="M3" s="67"/>
      <c r="N3" s="67"/>
    </row>
    <row r="4" spans="1:29" ht="19.5" customHeight="1">
      <c r="A4" s="151"/>
      <c r="C4" s="224" t="s">
        <v>1005</v>
      </c>
      <c r="D4" s="225"/>
      <c r="E4" s="225"/>
      <c r="F4" s="225"/>
      <c r="G4" s="225"/>
      <c r="H4" s="225"/>
      <c r="I4" s="225"/>
      <c r="J4" s="225"/>
      <c r="K4" s="226"/>
      <c r="O4" s="83">
        <v>1</v>
      </c>
    </row>
    <row r="5" spans="1:29" ht="19.5" customHeight="1" thickBot="1">
      <c r="A5" s="213"/>
      <c r="B5" s="214"/>
      <c r="C5" s="214"/>
      <c r="I5" s="66"/>
      <c r="J5" s="66"/>
      <c r="K5" s="66"/>
    </row>
    <row r="6" spans="1:29" ht="20.25" customHeight="1" thickBot="1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/>
      <c r="M6" s="85"/>
      <c r="N6" s="85"/>
      <c r="O6" s="85"/>
    </row>
    <row r="7" spans="1:29" ht="15" customHeight="1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>
      <c r="K8" s="73"/>
      <c r="M8" s="75"/>
      <c r="N8" s="161" t="s">
        <v>635</v>
      </c>
    </row>
    <row r="9" spans="1:29" ht="63" customHeight="1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202" t="s">
        <v>998</v>
      </c>
      <c r="J9" s="202" t="s">
        <v>999</v>
      </c>
      <c r="K9" s="202" t="s">
        <v>1000</v>
      </c>
      <c r="L9" s="202" t="s">
        <v>1001</v>
      </c>
      <c r="M9" s="202" t="s">
        <v>1002</v>
      </c>
      <c r="N9" s="202" t="s">
        <v>986</v>
      </c>
      <c r="O9" s="202" t="s">
        <v>1003</v>
      </c>
      <c r="P9" s="123" t="s">
        <v>726</v>
      </c>
    </row>
    <row r="10" spans="1:29" ht="15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>
        <v>2021</v>
      </c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/>
      <c r="M11" s="160"/>
      <c r="N11" s="160"/>
      <c r="O11" s="160"/>
      <c r="P11" s="65">
        <f>+A11</f>
        <v>1</v>
      </c>
    </row>
    <row r="12" spans="1:29" ht="36" customHeight="1">
      <c r="A12" s="94">
        <f>A11+1</f>
        <v>2</v>
      </c>
      <c r="B12" s="95" t="e">
        <f>CONCATENATE($A$4,RIGHT(CONCATENATE("0",#REF!),3),A12)</f>
        <v>#REF!</v>
      </c>
      <c r="C12" s="209"/>
      <c r="D12" s="167"/>
      <c r="E12" s="188"/>
      <c r="F12" s="188">
        <v>2021</v>
      </c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/>
      <c r="M12" s="160"/>
      <c r="N12" s="160"/>
      <c r="O12" s="160"/>
      <c r="P12" s="65">
        <f t="shared" ref="P12:P30" si="1">+A12</f>
        <v>2</v>
      </c>
    </row>
    <row r="13" spans="1:29" ht="36" customHeight="1">
      <c r="A13" s="94">
        <f t="shared" ref="A13:A23" si="2">A12+1</f>
        <v>3</v>
      </c>
      <c r="B13" s="95" t="e">
        <f>CONCATENATE($A$4,RIGHT(CONCATENATE("0",#REF!),3),A13)</f>
        <v>#REF!</v>
      </c>
      <c r="C13" s="209"/>
      <c r="D13" s="167"/>
      <c r="E13" s="188"/>
      <c r="F13" s="188">
        <v>2021</v>
      </c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/>
      <c r="M13" s="160"/>
      <c r="N13" s="160"/>
      <c r="O13" s="160"/>
      <c r="P13" s="65">
        <f t="shared" si="1"/>
        <v>3</v>
      </c>
    </row>
    <row r="14" spans="1:29" ht="36" customHeight="1">
      <c r="A14" s="94">
        <f t="shared" si="2"/>
        <v>4</v>
      </c>
      <c r="B14" s="95" t="e">
        <f>CONCATENATE($A$4,RIGHT(CONCATENATE("0",#REF!),3),A14)</f>
        <v>#REF!</v>
      </c>
      <c r="C14" s="209"/>
      <c r="D14" s="167"/>
      <c r="E14" s="188"/>
      <c r="F14" s="188">
        <v>2021</v>
      </c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/>
      <c r="M14" s="160"/>
      <c r="N14" s="160"/>
      <c r="O14" s="160"/>
      <c r="P14" s="65">
        <f t="shared" si="1"/>
        <v>4</v>
      </c>
    </row>
    <row r="15" spans="1:29" ht="36" customHeight="1">
      <c r="A15" s="94">
        <f t="shared" si="2"/>
        <v>5</v>
      </c>
      <c r="B15" s="95" t="e">
        <f>CONCATENATE($A$4,RIGHT(CONCATENATE("0",#REF!),3),A15)</f>
        <v>#REF!</v>
      </c>
      <c r="C15" s="209"/>
      <c r="D15" s="167"/>
      <c r="E15" s="188"/>
      <c r="F15" s="188">
        <v>2021</v>
      </c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/>
      <c r="M15" s="160"/>
      <c r="N15" s="160"/>
      <c r="O15" s="160"/>
      <c r="P15" s="65">
        <f t="shared" si="1"/>
        <v>5</v>
      </c>
    </row>
    <row r="16" spans="1:29" ht="36" customHeight="1">
      <c r="A16" s="94">
        <f t="shared" si="2"/>
        <v>6</v>
      </c>
      <c r="B16" s="95" t="e">
        <f>CONCATENATE($A$4,RIGHT(CONCATENATE("0",#REF!),3),A16)</f>
        <v>#REF!</v>
      </c>
      <c r="C16" s="210"/>
      <c r="D16" s="167"/>
      <c r="E16" s="188"/>
      <c r="F16" s="188">
        <v>2021</v>
      </c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/>
      <c r="M16" s="160"/>
      <c r="N16" s="160"/>
      <c r="O16" s="160"/>
      <c r="P16" s="65">
        <f t="shared" si="1"/>
        <v>6</v>
      </c>
    </row>
    <row r="17" spans="1:16" ht="36" customHeight="1">
      <c r="A17" s="94">
        <f t="shared" si="2"/>
        <v>7</v>
      </c>
      <c r="B17" s="95" t="e">
        <f>CONCATENATE($A$4,RIGHT(CONCATENATE("0",#REF!),3),A17)</f>
        <v>#REF!</v>
      </c>
      <c r="C17" s="211"/>
      <c r="D17" s="167"/>
      <c r="E17" s="188"/>
      <c r="F17" s="188">
        <v>2021</v>
      </c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/>
      <c r="M17" s="160"/>
      <c r="N17" s="160"/>
      <c r="O17" s="160"/>
      <c r="P17" s="65">
        <f t="shared" si="1"/>
        <v>7</v>
      </c>
    </row>
    <row r="18" spans="1:16" ht="36" customHeight="1">
      <c r="A18" s="94">
        <f t="shared" si="2"/>
        <v>8</v>
      </c>
      <c r="B18" s="95" t="e">
        <f>CONCATENATE($A$4,RIGHT(CONCATENATE("0",#REF!),3),A18)</f>
        <v>#REF!</v>
      </c>
      <c r="C18" s="211"/>
      <c r="D18" s="167"/>
      <c r="E18" s="188"/>
      <c r="F18" s="188">
        <v>2021</v>
      </c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/>
      <c r="M18" s="160"/>
      <c r="N18" s="160"/>
      <c r="O18" s="160"/>
      <c r="P18" s="65">
        <f t="shared" si="1"/>
        <v>8</v>
      </c>
    </row>
    <row r="19" spans="1:16" ht="36" customHeight="1">
      <c r="A19" s="94">
        <f t="shared" si="2"/>
        <v>9</v>
      </c>
      <c r="B19" s="95" t="e">
        <f>CONCATENATE($A$4,RIGHT(CONCATENATE("0",#REF!),3),A19)</f>
        <v>#REF!</v>
      </c>
      <c r="C19" s="211"/>
      <c r="D19" s="167"/>
      <c r="E19" s="188"/>
      <c r="F19" s="188">
        <v>2021</v>
      </c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/>
      <c r="M19" s="160"/>
      <c r="N19" s="160"/>
      <c r="O19" s="160"/>
      <c r="P19" s="65">
        <f t="shared" si="1"/>
        <v>9</v>
      </c>
    </row>
    <row r="20" spans="1:16" ht="36" customHeight="1">
      <c r="A20" s="94">
        <f t="shared" si="2"/>
        <v>10</v>
      </c>
      <c r="B20" s="95" t="e">
        <f>CONCATENATE($A$4,RIGHT(CONCATENATE("0",#REF!),3),A20)</f>
        <v>#REF!</v>
      </c>
      <c r="C20" s="211"/>
      <c r="D20" s="167"/>
      <c r="E20" s="188"/>
      <c r="F20" s="188">
        <v>2021</v>
      </c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/>
      <c r="M20" s="160"/>
      <c r="N20" s="160"/>
      <c r="O20" s="160"/>
      <c r="P20" s="65">
        <f t="shared" si="1"/>
        <v>10</v>
      </c>
    </row>
    <row r="21" spans="1:16" ht="36" customHeight="1">
      <c r="A21" s="94">
        <f t="shared" si="2"/>
        <v>11</v>
      </c>
      <c r="B21" s="95" t="e">
        <f>CONCATENATE($A$4,RIGHT(CONCATENATE("0",#REF!),3),A21)</f>
        <v>#REF!</v>
      </c>
      <c r="C21" s="211"/>
      <c r="D21" s="167"/>
      <c r="E21" s="188"/>
      <c r="F21" s="188">
        <v>2021</v>
      </c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/>
      <c r="M21" s="160"/>
      <c r="N21" s="160"/>
      <c r="O21" s="160"/>
      <c r="P21" s="65">
        <f t="shared" si="1"/>
        <v>11</v>
      </c>
    </row>
    <row r="22" spans="1:16" ht="36" customHeight="1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/>
      <c r="M22" s="160"/>
      <c r="N22" s="160"/>
      <c r="O22" s="160"/>
      <c r="P22" s="65">
        <f t="shared" si="1"/>
        <v>12</v>
      </c>
    </row>
    <row r="23" spans="1:16" ht="36" customHeight="1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>
      <c r="A34" s="111"/>
      <c r="B34" s="111"/>
      <c r="C34" s="112" t="s">
        <v>883</v>
      </c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12" t="s">
        <v>677</v>
      </c>
      <c r="M35" s="212"/>
      <c r="N35" s="212"/>
      <c r="O35" s="111"/>
    </row>
    <row r="36" spans="1:15" ht="1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/>
  <dimension ref="A1:F75"/>
  <sheetViews>
    <sheetView topLeftCell="B1" workbookViewId="0">
      <selection activeCell="C73" sqref="C73:C75 F73:F74"/>
    </sheetView>
  </sheetViews>
  <sheetFormatPr defaultRowHeight="1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>
      <c r="A1">
        <f>+COUNTIF('по изворима и контима'!G12:G499,"&gt;0")</f>
        <v>9</v>
      </c>
      <c r="O1" s="122">
        <f>IF(+SUM('по изворима и контима'!J12:P499)&lt;&gt;SUM(O4:O647),111,0)</f>
        <v>0</v>
      </c>
    </row>
    <row r="2" spans="1:18" ht="15.75" thickBot="1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0</v>
      </c>
      <c r="D4" t="str">
        <f>IF(A4=0,0,+spisak!C$4)</f>
        <v>ПРОГРАМ-</v>
      </c>
      <c r="E4" s="169" t="e">
        <f>IF(A4=0,0,+spisak!#REF!)</f>
        <v>#REF!</v>
      </c>
      <c r="F4" t="str">
        <f>IF(A4=0,0,+VLOOKUP($A4,'по изворима и контима'!$A$12:D$499,4,FALSE))</f>
        <v>Побољшање водоснабдевања Камена Гора</v>
      </c>
      <c r="G4" t="str">
        <f>IF(A4=0,0,+VLOOKUP($A4,'по изворима и контима'!$A$12:G$499,5,FALSE))</f>
        <v>2</v>
      </c>
      <c r="H4" t="str">
        <f>IF(A4=0,0,+VLOOKUP($A4,'по изворима и контима'!$A$12:H$499,6,FALSE))</f>
        <v>1102</v>
      </c>
      <c r="I4">
        <f>IF(A4=0,0,+VLOOKUP($A4,'по изворима и контима'!$A$12:H$499,7,FALSE))</f>
        <v>511</v>
      </c>
      <c r="J4">
        <f>IF(A4=0,0,+VLOOKUP($A4,'по изворима и контима'!$A$12:I$499,8,FALSE))</f>
        <v>5112</v>
      </c>
      <c r="K4">
        <f>IF(B4=0,0,+VLOOKUP($A4,'по изворима и контима'!$A$12:J$499,9,FALSE))</f>
        <v>0</v>
      </c>
      <c r="L4" t="e">
        <f>IF($A4=0,0,+VLOOKUP($F4,spisak!$C$11:$F$30,3,FALSE))</f>
        <v>#N/A</v>
      </c>
      <c r="M4" t="e">
        <f>IF($A4=0,0,+VLOOKUP($F4,spisak!$C$11:$F$30,4,FALSE))</f>
        <v>#N/A</v>
      </c>
      <c r="N4" s="140" t="str">
        <f>+IF(A4=0,0,"do 2015")</f>
        <v>do 2015</v>
      </c>
      <c r="O4" s="122">
        <f>IF(A4=0,0,+VLOOKUP($A4,'по изворима и контима'!$A$12:L$499,COLUMN('по изворима и контима'!J:J),FALSE))</f>
        <v>0</v>
      </c>
    </row>
    <row r="5" spans="1:18">
      <c r="A5">
        <f t="shared" ref="A5:A10" si="0">+A4</f>
        <v>1</v>
      </c>
      <c r="B5">
        <f>+IF(A5&gt;0,+B4+1,0)</f>
        <v>2</v>
      </c>
      <c r="C5" s="121">
        <f>IF(A5=0,0,+spisak!A$4)</f>
        <v>0</v>
      </c>
      <c r="D5" t="str">
        <f>IF(A5=0,0,+spisak!C$4)</f>
        <v>ПРОГРАМ-</v>
      </c>
      <c r="E5" s="169" t="e">
        <f>IF(A5=0,0,+spisak!#REF!)</f>
        <v>#REF!</v>
      </c>
      <c r="F5" t="str">
        <f>IF(A5=0,0,+VLOOKUP($A5,'по изворима и контима'!$A$12:D$499,4,FALSE))</f>
        <v>Побољшање водоснабдевања Камена Гора</v>
      </c>
      <c r="G5" t="str">
        <f>IF(A5=0,0,+VLOOKUP($A5,'по изворима и контима'!$A$12:G$499,5,FALSE))</f>
        <v>2</v>
      </c>
      <c r="H5" t="str">
        <f>IF(A5=0,0,+VLOOKUP($A5,'по изворима и контима'!$A$12:H$499,6,FALSE))</f>
        <v>1102</v>
      </c>
      <c r="I5">
        <f>IF(A5=0,0,+VLOOKUP($A5,'по изворима и контима'!$A$12:H$499,7,FALSE))</f>
        <v>511</v>
      </c>
      <c r="J5">
        <f>IF(A5=0,0,+VLOOKUP($A5,'по изворима и контима'!$A$12:I$499,8,FALSE))</f>
        <v>5112</v>
      </c>
      <c r="K5">
        <f>IF(B5=0,0,+VLOOKUP($A5,'по изворима и контима'!$A$12:J$499,9,FALSE))</f>
        <v>0</v>
      </c>
      <c r="L5" t="e">
        <f>IF($A5=0,0,+VLOOKUP($F5,spisak!$C$11:$F$30,3,FALSE))</f>
        <v>#N/A</v>
      </c>
      <c r="M5" t="e">
        <f>IF($A5=0,0,+VLOOKUP($F5,spisak!$C$11:$F$30,4,FALSE))</f>
        <v>#N/A</v>
      </c>
      <c r="N5" s="140" t="str">
        <f>+IF(A5=0,0,"2016-plan")</f>
        <v>2016-plan</v>
      </c>
      <c r="O5" s="122">
        <f>IF(A5=0,0,+VLOOKUP($A5,'по изворима и контима'!$A$12:R$499,COLUMN('по изворима и контима'!K:K),FALSE))</f>
        <v>0</v>
      </c>
    </row>
    <row r="6" spans="1:18">
      <c r="A6">
        <f t="shared" si="0"/>
        <v>1</v>
      </c>
      <c r="B6">
        <f t="shared" ref="B6:B71" si="1">+IF(A6&gt;0,+B5+1,0)</f>
        <v>3</v>
      </c>
      <c r="C6" s="121">
        <f>IF(A6=0,0,+spisak!A$4)</f>
        <v>0</v>
      </c>
      <c r="D6" t="str">
        <f>IF(A6=0,0,+spisak!C$4)</f>
        <v>ПРОГРАМ-</v>
      </c>
      <c r="E6" s="169" t="e">
        <f>IF(A6=0,0,+spisak!#REF!)</f>
        <v>#REF!</v>
      </c>
      <c r="F6" t="str">
        <f>IF(A6=0,0,+VLOOKUP($A6,'по изворима и контима'!$A$12:D$499,4,FALSE))</f>
        <v>Побољшање водоснабдевања Камена Гора</v>
      </c>
      <c r="G6" t="str">
        <f>IF(A6=0,0,+VLOOKUP($A6,'по изворима и контима'!$A$12:G$499,5,FALSE))</f>
        <v>2</v>
      </c>
      <c r="H6" t="str">
        <f>IF(A6=0,0,+VLOOKUP($A6,'по изворима и контима'!$A$12:H$499,6,FALSE))</f>
        <v>1102</v>
      </c>
      <c r="I6">
        <f>IF(A6=0,0,+VLOOKUP($A6,'по изворима и контима'!$A$12:H$499,7,FALSE))</f>
        <v>511</v>
      </c>
      <c r="J6">
        <f>IF(A6=0,0,+VLOOKUP($A6,'по изворима и контима'!$A$12:I$499,8,FALSE))</f>
        <v>5112</v>
      </c>
      <c r="K6">
        <f>IF(B6=0,0,+VLOOKUP($A6,'по изворима и контима'!$A$12:J$499,9,FALSE))</f>
        <v>0</v>
      </c>
      <c r="L6" t="e">
        <f>IF($A6=0,0,+VLOOKUP($F6,spisak!$C$11:$F$30,3,FALSE))</f>
        <v>#N/A</v>
      </c>
      <c r="M6" t="e">
        <f>IF($A6=0,0,+VLOOKUP($F6,spisak!$C$11:$F$30,4,FALSE))</f>
        <v>#N/A</v>
      </c>
      <c r="N6" s="140" t="str">
        <f>+IF(A6=0,0,"2016-procena")</f>
        <v>2016-procena</v>
      </c>
      <c r="O6" s="122">
        <f>IF(A6=0,0,+VLOOKUP($A6,'по изворима и контима'!$A$12:R$499,COLUMN('по изворима и контима'!L:L),FALSE))</f>
        <v>0</v>
      </c>
    </row>
    <row r="7" spans="1:18">
      <c r="A7">
        <f t="shared" si="0"/>
        <v>1</v>
      </c>
      <c r="B7">
        <f t="shared" si="1"/>
        <v>4</v>
      </c>
      <c r="C7" s="121">
        <f>IF(A7=0,0,+spisak!A$4)</f>
        <v>0</v>
      </c>
      <c r="D7" t="str">
        <f>IF(A7=0,0,+spisak!C$4)</f>
        <v>ПРОГРАМ-</v>
      </c>
      <c r="E7" s="169" t="e">
        <f>IF(A7=0,0,+spisak!#REF!)</f>
        <v>#REF!</v>
      </c>
      <c r="F7" t="str">
        <f>IF(A7=0,0,+VLOOKUP($A7,'по изворима и контима'!$A$12:D$499,4,FALSE))</f>
        <v>Побољшање водоснабдевања Камена Гора</v>
      </c>
      <c r="G7" t="str">
        <f>IF(A7=0,0,+VLOOKUP($A7,'по изворима и контима'!$A$12:G$499,5,FALSE))</f>
        <v>2</v>
      </c>
      <c r="H7" t="str">
        <f>IF(A7=0,0,+VLOOKUP($A7,'по изворима и контима'!$A$12:H$499,6,FALSE))</f>
        <v>1102</v>
      </c>
      <c r="I7">
        <f>IF(A7=0,0,+VLOOKUP($A7,'по изворима и контима'!$A$12:H$499,7,FALSE))</f>
        <v>511</v>
      </c>
      <c r="J7">
        <f>IF(A7=0,0,+VLOOKUP($A7,'по изворима и контима'!$A$12:I$499,8,FALSE))</f>
        <v>5112</v>
      </c>
      <c r="K7">
        <f>IF(B7=0,0,+VLOOKUP($A7,'по изворима и контима'!$A$12:J$499,9,FALSE))</f>
        <v>0</v>
      </c>
      <c r="L7" t="e">
        <f>IF($A7=0,0,+VLOOKUP($F7,spisak!$C$11:$F$30,3,FALSE))</f>
        <v>#N/A</v>
      </c>
      <c r="M7" t="e">
        <f>IF($A7=0,0,+VLOOKUP($F7,spisak!$C$11:$F$30,4,FALSE))</f>
        <v>#N/A</v>
      </c>
      <c r="N7" s="140" t="str">
        <f>+IF(A7=0,0,"2017")</f>
        <v>2017</v>
      </c>
      <c r="O7" s="122">
        <f>IF(A7=0,0,+VLOOKUP($A7,'по изворима и контима'!$A$12:R$499,COLUMN('по изворима и контима'!M:M),FALSE))</f>
        <v>6000</v>
      </c>
    </row>
    <row r="8" spans="1:18">
      <c r="A8">
        <f t="shared" si="0"/>
        <v>1</v>
      </c>
      <c r="B8">
        <f t="shared" si="1"/>
        <v>5</v>
      </c>
      <c r="C8" s="121">
        <f>IF(A8=0,0,+spisak!A$4)</f>
        <v>0</v>
      </c>
      <c r="D8" t="str">
        <f>IF(A8=0,0,+spisak!C$4)</f>
        <v>ПРОГРАМ-</v>
      </c>
      <c r="E8" s="169" t="e">
        <f>IF(A8=0,0,+spisak!#REF!)</f>
        <v>#REF!</v>
      </c>
      <c r="F8" t="str">
        <f>IF(A8=0,0,+VLOOKUP($A8,'по изворима и контима'!$A$12:D$499,4,FALSE))</f>
        <v>Побољшање водоснабдевања Камена Гора</v>
      </c>
      <c r="G8" t="str">
        <f>IF(A8=0,0,+VLOOKUP($A8,'по изворима и контима'!$A$12:G$499,5,FALSE))</f>
        <v>2</v>
      </c>
      <c r="H8" t="str">
        <f>IF(A8=0,0,+VLOOKUP($A8,'по изворима и контима'!$A$12:H$499,6,FALSE))</f>
        <v>1102</v>
      </c>
      <c r="I8">
        <f>IF(A8=0,0,+VLOOKUP($A8,'по изворима и контима'!$A$12:H$499,7,FALSE))</f>
        <v>511</v>
      </c>
      <c r="J8">
        <f>IF(A8=0,0,+VLOOKUP($A8,'по изворима и контима'!$A$12:I$499,8,FALSE))</f>
        <v>5112</v>
      </c>
      <c r="K8">
        <f>IF(B8=0,0,+VLOOKUP($A8,'по изворима и контима'!$A$12:J$499,9,FALSE))</f>
        <v>0</v>
      </c>
      <c r="L8" t="e">
        <f>IF($A8=0,0,+VLOOKUP($F8,spisak!$C$11:$F$30,3,FALSE))</f>
        <v>#N/A</v>
      </c>
      <c r="M8" t="e">
        <f>IF($A8=0,0,+VLOOKUP($F8,spisak!$C$11:$F$30,4,FALSE))</f>
        <v>#N/A</v>
      </c>
      <c r="N8" s="140" t="str">
        <f>+IF(A8=0,0,"2018")</f>
        <v>2018</v>
      </c>
      <c r="O8" s="122">
        <f>IF(C8=0,0,+VLOOKUP($A8,'по изворима и контима'!$A$12:R$499,COLUMN('по изворима и контима'!N:N),FALSE))</f>
        <v>0</v>
      </c>
    </row>
    <row r="9" spans="1:18">
      <c r="A9">
        <f t="shared" si="0"/>
        <v>1</v>
      </c>
      <c r="B9">
        <f t="shared" si="1"/>
        <v>6</v>
      </c>
      <c r="C9" s="121">
        <f>IF(A9=0,0,+spisak!A$4)</f>
        <v>0</v>
      </c>
      <c r="D9" t="str">
        <f>IF(A9=0,0,+spisak!C$4)</f>
        <v>ПРОГРАМ-</v>
      </c>
      <c r="E9" s="169" t="e">
        <f>IF(A9=0,0,+spisak!#REF!)</f>
        <v>#REF!</v>
      </c>
      <c r="F9" t="str">
        <f>IF(A9=0,0,+VLOOKUP($A9,'по изворима и контима'!$A$12:D$499,4,FALSE))</f>
        <v>Побољшање водоснабдевања Камена Гора</v>
      </c>
      <c r="G9" t="str">
        <f>IF(A9=0,0,+VLOOKUP($A9,'по изворима и контима'!$A$12:G$499,5,FALSE))</f>
        <v>2</v>
      </c>
      <c r="H9" t="str">
        <f>IF(A9=0,0,+VLOOKUP($A9,'по изворима и контима'!$A$12:H$499,6,FALSE))</f>
        <v>1102</v>
      </c>
      <c r="I9">
        <f>IF(A9=0,0,+VLOOKUP($A9,'по изворима и контима'!$A$12:H$499,7,FALSE))</f>
        <v>511</v>
      </c>
      <c r="J9">
        <f>IF(A9=0,0,+VLOOKUP($A9,'по изворима и контима'!$A$12:I$499,8,FALSE))</f>
        <v>5112</v>
      </c>
      <c r="K9">
        <f>IF(B9=0,0,+VLOOKUP($A9,'по изворима и контима'!$A$12:J$499,9,FALSE))</f>
        <v>0</v>
      </c>
      <c r="L9" t="e">
        <f>IF($A9=0,0,+VLOOKUP($F9,spisak!$C$11:$F$30,3,FALSE))</f>
        <v>#N/A</v>
      </c>
      <c r="M9" t="e">
        <f>IF($A9=0,0,+VLOOKUP($F9,spisak!$C$11:$F$30,4,FALSE))</f>
        <v>#N/A</v>
      </c>
      <c r="N9" s="140" t="str">
        <f>+IF(A9=0,0,"2019")</f>
        <v>2019</v>
      </c>
      <c r="O9" s="122">
        <f>IF(C9=0,0,+VLOOKUP($A9,'по изворима и контима'!$A$12:R$499,COLUMN('по изворима и контима'!O:O),FALSE))</f>
        <v>0</v>
      </c>
    </row>
    <row r="10" spans="1:18">
      <c r="A10">
        <f t="shared" si="0"/>
        <v>1</v>
      </c>
      <c r="B10">
        <f t="shared" si="1"/>
        <v>7</v>
      </c>
      <c r="C10" s="121">
        <f>IF(A10=0,0,+spisak!A$4)</f>
        <v>0</v>
      </c>
      <c r="D10" t="str">
        <f>IF(A10=0,0,+spisak!C$4)</f>
        <v>ПРОГРАМ-</v>
      </c>
      <c r="E10" s="169" t="e">
        <f>IF(A10=0,0,+spisak!#REF!)</f>
        <v>#REF!</v>
      </c>
      <c r="F10" t="str">
        <f>IF(A10=0,0,+VLOOKUP($A10,'по изворима и контима'!$A$12:D$499,4,FALSE))</f>
        <v>Побољшање водоснабдевања Камена Гора</v>
      </c>
      <c r="G10" t="str">
        <f>IF(A10=0,0,+VLOOKUP($A10,'по изворима и контима'!$A$12:G$499,5,FALSE))</f>
        <v>2</v>
      </c>
      <c r="H10" t="str">
        <f>IF(A10=0,0,+VLOOKUP($A10,'по изворима и контима'!$A$12:H$499,6,FALSE))</f>
        <v>1102</v>
      </c>
      <c r="I10">
        <f>IF(A10=0,0,+VLOOKUP($A10,'по изворима и контима'!$A$12:H$499,7,FALSE))</f>
        <v>511</v>
      </c>
      <c r="J10">
        <f>IF(A10=0,0,+VLOOKUP($A10,'по изворима и контима'!$A$12:I$499,8,FALSE))</f>
        <v>5112</v>
      </c>
      <c r="K10">
        <f>IF(B10=0,0,+VLOOKUP($A10,'по изворима и контима'!$A$12:J$499,9,FALSE))</f>
        <v>0</v>
      </c>
      <c r="L10" t="e">
        <f>IF($A10=0,0,+VLOOKUP($F10,spisak!$C$11:$F$30,3,FALSE))</f>
        <v>#N/A</v>
      </c>
      <c r="M10" t="e">
        <f>IF($A10=0,0,+VLOOKUP($F10,spisak!$C$11:$F$30,4,FALSE))</f>
        <v>#N/A</v>
      </c>
      <c r="N10" s="140" t="str">
        <f>+IF(A10=0,0,"nakon 2019")</f>
        <v>nakon 2019</v>
      </c>
      <c r="O10" s="122">
        <f>IF(C10=0,0,+VLOOKUP($A10,'по изворима и контима'!$A$12:R$499,COLUMN('по изворима и контима'!P:P),FALSE))</f>
        <v>0</v>
      </c>
    </row>
    <row r="11" spans="1:18">
      <c r="A11">
        <f>+IF(MAX(A$4:A8)&gt;=A$1,0,MAX(A$4:A8)+1)</f>
        <v>2</v>
      </c>
      <c r="B11">
        <f t="shared" si="1"/>
        <v>8</v>
      </c>
      <c r="C11" s="121">
        <f>IF(A11=0,0,+spisak!A$4)</f>
        <v>0</v>
      </c>
      <c r="D11" t="str">
        <f>IF(A11=0,0,+spisak!C$4)</f>
        <v>ПРОГРАМ-</v>
      </c>
      <c r="E11" s="169" t="e">
        <f>IF(A11=0,0,+spisak!#REF!)</f>
        <v>#REF!</v>
      </c>
      <c r="F11" t="str">
        <f>IF(A11=0,0,+VLOOKUP($A11,'по изворима и контима'!$A$12:D$499,4,FALSE))</f>
        <v>Завршетак водоснабдевања насеља Аљиновићи</v>
      </c>
      <c r="G11" t="str">
        <f>IF(A11=0,0,+VLOOKUP($A11,'по изворима и контима'!$A$12:G$499,5,FALSE))</f>
        <v>2</v>
      </c>
      <c r="H11" t="str">
        <f>IF(A11=0,0,+VLOOKUP($A11,'по изворима и контима'!$A$12:H$499,6,FALSE))</f>
        <v>1102</v>
      </c>
      <c r="I11">
        <f>IF(A11=0,0,+VLOOKUP($A11,'по изворима и контима'!$A$12:H$499,7,FALSE))</f>
        <v>511</v>
      </c>
      <c r="J11">
        <f>IF(A11=0,0,+VLOOKUP($A11,'по изворима и контима'!$A$12:I$499,8,FALSE))</f>
        <v>5112</v>
      </c>
      <c r="K11">
        <f>IF(B11=0,0,+VLOOKUP($A11,'по изворима и контима'!$A$12:J$499,9,FALSE))</f>
        <v>0</v>
      </c>
      <c r="L11" t="e">
        <f>IF($A11=0,0,+VLOOKUP($F11,spisak!$C$11:$F$30,3,FALSE))</f>
        <v>#N/A</v>
      </c>
      <c r="M11" t="e">
        <f>IF($A11=0,0,+VLOOKUP($F11,spisak!$C$11:$F$30,4,FALSE))</f>
        <v>#N/A</v>
      </c>
      <c r="N11" s="140" t="str">
        <f t="shared" ref="N11" si="2">+IF(A11=0,0,"do 2015")</f>
        <v>do 2015</v>
      </c>
      <c r="O11" s="122">
        <f>IF(A11=0,0,+VLOOKUP($A11,'по изворима и контима'!$A$12:L$499,COLUMN('по изворима и контима'!J:J),FALSE))</f>
        <v>0</v>
      </c>
    </row>
    <row r="12" spans="1:18">
      <c r="A12">
        <f>+A11</f>
        <v>2</v>
      </c>
      <c r="B12">
        <f t="shared" si="1"/>
        <v>9</v>
      </c>
      <c r="C12" s="121">
        <f>IF(A12=0,0,+spisak!A$4)</f>
        <v>0</v>
      </c>
      <c r="D12" t="str">
        <f>IF(A12=0,0,+spisak!C$4)</f>
        <v>ПРОГРАМ-</v>
      </c>
      <c r="E12" s="169" t="e">
        <f>IF(A12=0,0,+spisak!#REF!)</f>
        <v>#REF!</v>
      </c>
      <c r="F12" t="str">
        <f>IF(A12=0,0,+VLOOKUP($A12,'по изворима и контима'!$A$12:D$499,4,FALSE))</f>
        <v>Завршетак водоснабдевања насеља Аљиновићи</v>
      </c>
      <c r="G12" t="str">
        <f>IF(A12=0,0,+VLOOKUP($A12,'по изворима и контима'!$A$12:G$499,5,FALSE))</f>
        <v>2</v>
      </c>
      <c r="H12" t="str">
        <f>IF(A12=0,0,+VLOOKUP($A12,'по изворима и контима'!$A$12:H$499,6,FALSE))</f>
        <v>1102</v>
      </c>
      <c r="I12">
        <f>IF(A12=0,0,+VLOOKUP($A12,'по изворима и контима'!$A$12:H$499,7,FALSE))</f>
        <v>511</v>
      </c>
      <c r="J12">
        <f>IF(A12=0,0,+VLOOKUP($A12,'по изворима и контима'!$A$12:I$499,8,FALSE))</f>
        <v>5112</v>
      </c>
      <c r="K12">
        <f>IF(B12=0,0,+VLOOKUP($A12,'по изворима и контима'!$A$12:J$499,9,FALSE))</f>
        <v>0</v>
      </c>
      <c r="L12" t="e">
        <f>IF($A12=0,0,+VLOOKUP($F12,spisak!$C$11:$F$30,3,FALSE))</f>
        <v>#N/A</v>
      </c>
      <c r="M12" t="e">
        <f>IF($A12=0,0,+VLOOKUP($F12,spisak!$C$11:$F$30,4,FALSE))</f>
        <v>#N/A</v>
      </c>
      <c r="N12" s="140" t="str">
        <f t="shared" ref="N12" si="3">+IF(A12=0,0,"2016-plan")</f>
        <v>2016-plan</v>
      </c>
      <c r="O12" s="122">
        <f>IF(A12=0,0,+VLOOKUP($A12,'по изворима и контима'!$A$12:R$499,COLUMN('по изворима и контима'!K:K),FALSE))</f>
        <v>0</v>
      </c>
    </row>
    <row r="13" spans="1:18">
      <c r="A13">
        <f t="shared" ref="A13:A24" si="4">+A12</f>
        <v>2</v>
      </c>
      <c r="B13">
        <f t="shared" si="1"/>
        <v>10</v>
      </c>
      <c r="C13" s="121">
        <f>IF(A13=0,0,+spisak!A$4)</f>
        <v>0</v>
      </c>
      <c r="D13" t="str">
        <f>IF(A13=0,0,+spisak!C$4)</f>
        <v>ПРОГРАМ-</v>
      </c>
      <c r="E13" s="169" t="e">
        <f>IF(A13=0,0,+spisak!#REF!)</f>
        <v>#REF!</v>
      </c>
      <c r="F13" t="str">
        <f>IF(A13=0,0,+VLOOKUP($A13,'по изворима и контима'!$A$12:D$499,4,FALSE))</f>
        <v>Завршетак водоснабдевања насеља Аљиновићи</v>
      </c>
      <c r="G13" t="str">
        <f>IF(A13=0,0,+VLOOKUP($A13,'по изворима и контима'!$A$12:G$499,5,FALSE))</f>
        <v>2</v>
      </c>
      <c r="H13" t="str">
        <f>IF(A13=0,0,+VLOOKUP($A13,'по изворима и контима'!$A$12:H$499,6,FALSE))</f>
        <v>1102</v>
      </c>
      <c r="I13">
        <f>IF(A13=0,0,+VLOOKUP($A13,'по изворима и контима'!$A$12:H$499,7,FALSE))</f>
        <v>511</v>
      </c>
      <c r="J13">
        <f>IF(A13=0,0,+VLOOKUP($A13,'по изворима и контима'!$A$12:I$499,8,FALSE))</f>
        <v>5112</v>
      </c>
      <c r="K13">
        <f>IF(B13=0,0,+VLOOKUP($A13,'по изворима и контима'!$A$12:J$499,9,FALSE))</f>
        <v>0</v>
      </c>
      <c r="L13" t="e">
        <f>IF($A13=0,0,+VLOOKUP($F13,spisak!$C$11:$F$30,3,FALSE))</f>
        <v>#N/A</v>
      </c>
      <c r="M13" t="e">
        <f>IF($A13=0,0,+VLOOKUP($F13,spisak!$C$11:$F$30,4,FALSE))</f>
        <v>#N/A</v>
      </c>
      <c r="N13" s="140" t="str">
        <f t="shared" ref="N13" si="5">+IF(A13=0,0,"2016-procena")</f>
        <v>2016-procena</v>
      </c>
      <c r="O13" s="122">
        <f>IF(A13=0,0,+VLOOKUP($A13,'по изворима и контима'!$A$12:R$499,COLUMN('по изворима и контима'!L:L),FALSE))</f>
        <v>0</v>
      </c>
    </row>
    <row r="14" spans="1:18">
      <c r="A14">
        <f t="shared" si="4"/>
        <v>2</v>
      </c>
      <c r="B14">
        <f t="shared" si="1"/>
        <v>11</v>
      </c>
      <c r="C14" s="121">
        <f>IF(A14=0,0,+spisak!A$4)</f>
        <v>0</v>
      </c>
      <c r="D14" t="str">
        <f>IF(A14=0,0,+spisak!C$4)</f>
        <v>ПРОГРАМ-</v>
      </c>
      <c r="E14" s="169" t="e">
        <f>IF(A14=0,0,+spisak!#REF!)</f>
        <v>#REF!</v>
      </c>
      <c r="F14" t="str">
        <f>IF(A14=0,0,+VLOOKUP($A14,'по изворима и контима'!$A$12:D$499,4,FALSE))</f>
        <v>Завршетак водоснабдевања насеља Аљиновићи</v>
      </c>
      <c r="G14" t="str">
        <f>IF(A14=0,0,+VLOOKUP($A14,'по изворима и контима'!$A$12:G$499,5,FALSE))</f>
        <v>2</v>
      </c>
      <c r="H14" t="str">
        <f>IF(A14=0,0,+VLOOKUP($A14,'по изворима и контима'!$A$12:H$499,6,FALSE))</f>
        <v>1102</v>
      </c>
      <c r="I14">
        <f>IF(A14=0,0,+VLOOKUP($A14,'по изворима и контима'!$A$12:H$499,7,FALSE))</f>
        <v>511</v>
      </c>
      <c r="J14">
        <f>IF(A14=0,0,+VLOOKUP($A14,'по изворима и контима'!$A$12:I$499,8,FALSE))</f>
        <v>5112</v>
      </c>
      <c r="K14">
        <f>IF(B14=0,0,+VLOOKUP($A14,'по изворима и контима'!$A$12:J$499,9,FALSE))</f>
        <v>0</v>
      </c>
      <c r="L14" t="e">
        <f>IF($A14=0,0,+VLOOKUP($F14,spisak!$C$11:$F$30,3,FALSE))</f>
        <v>#N/A</v>
      </c>
      <c r="M14" t="e">
        <f>IF($A14=0,0,+VLOOKUP($F14,spisak!$C$11:$F$30,4,FALSE))</f>
        <v>#N/A</v>
      </c>
      <c r="N14" s="140" t="str">
        <f t="shared" ref="N14" si="6">+IF(A14=0,0,"2017")</f>
        <v>2017</v>
      </c>
      <c r="O14" s="122">
        <f>IF(A14=0,0,+VLOOKUP($A14,'по изворима и контима'!$A$12:R$499,COLUMN('по изворима и контима'!M:M),FALSE))</f>
        <v>1000</v>
      </c>
    </row>
    <row r="15" spans="1:18">
      <c r="A15">
        <f t="shared" si="4"/>
        <v>2</v>
      </c>
      <c r="B15">
        <f t="shared" si="1"/>
        <v>12</v>
      </c>
      <c r="C15" s="121">
        <f>IF(A15=0,0,+spisak!A$4)</f>
        <v>0</v>
      </c>
      <c r="D15" t="str">
        <f>IF(A15=0,0,+spisak!C$4)</f>
        <v>ПРОГРАМ-</v>
      </c>
      <c r="E15" s="169" t="e">
        <f>IF(A15=0,0,+spisak!#REF!)</f>
        <v>#REF!</v>
      </c>
      <c r="F15" t="str">
        <f>IF(A15=0,0,+VLOOKUP($A15,'по изворима и контима'!$A$12:D$499,4,FALSE))</f>
        <v>Завршетак водоснабдевања насеља Аљиновићи</v>
      </c>
      <c r="G15" t="str">
        <f>IF(A15=0,0,+VLOOKUP($A15,'по изворима и контима'!$A$12:G$499,5,FALSE))</f>
        <v>2</v>
      </c>
      <c r="H15" t="str">
        <f>IF(A15=0,0,+VLOOKUP($A15,'по изворима и контима'!$A$12:H$499,6,FALSE))</f>
        <v>1102</v>
      </c>
      <c r="I15">
        <f>IF(A15=0,0,+VLOOKUP($A15,'по изворима и контима'!$A$12:H$499,7,FALSE))</f>
        <v>511</v>
      </c>
      <c r="J15">
        <f>IF(A15=0,0,+VLOOKUP($A15,'по изворима и контима'!$A$12:I$499,8,FALSE))</f>
        <v>5112</v>
      </c>
      <c r="K15">
        <f>IF(B15=0,0,+VLOOKUP($A15,'по изворима и контима'!$A$12:J$499,9,FALSE))</f>
        <v>0</v>
      </c>
      <c r="L15" t="e">
        <f>IF($A15=0,0,+VLOOKUP($F15,spisak!$C$11:$F$30,3,FALSE))</f>
        <v>#N/A</v>
      </c>
      <c r="M15" t="e">
        <f>IF($A15=0,0,+VLOOKUP($F15,spisak!$C$11:$F$30,4,FALSE))</f>
        <v>#N/A</v>
      </c>
      <c r="N15" s="140" t="str">
        <f t="shared" ref="N15" si="7">+IF(A15=0,0,"2018")</f>
        <v>2018</v>
      </c>
      <c r="O15" s="122">
        <f>IF(C15=0,0,+VLOOKUP($A15,'по изворима и контима'!$A$12:R$499,COLUMN('по изворима и контима'!N:N),FALSE))</f>
        <v>0</v>
      </c>
    </row>
    <row r="16" spans="1:18">
      <c r="A16">
        <f t="shared" si="4"/>
        <v>2</v>
      </c>
      <c r="B16">
        <f t="shared" si="1"/>
        <v>13</v>
      </c>
      <c r="C16" s="121">
        <f>IF(A16=0,0,+spisak!A$4)</f>
        <v>0</v>
      </c>
      <c r="D16" t="str">
        <f>IF(A16=0,0,+spisak!C$4)</f>
        <v>ПРОГРАМ-</v>
      </c>
      <c r="E16" s="169" t="e">
        <f>IF(A16=0,0,+spisak!#REF!)</f>
        <v>#REF!</v>
      </c>
      <c r="F16" t="str">
        <f>IF(A16=0,0,+VLOOKUP($A16,'по изворима и контима'!$A$12:D$499,4,FALSE))</f>
        <v>Завршетак водоснабдевања насеља Аљиновићи</v>
      </c>
      <c r="G16" t="str">
        <f>IF(A16=0,0,+VLOOKUP($A16,'по изворима и контима'!$A$12:G$499,5,FALSE))</f>
        <v>2</v>
      </c>
      <c r="H16" t="str">
        <f>IF(A16=0,0,+VLOOKUP($A16,'по изворима и контима'!$A$12:H$499,6,FALSE))</f>
        <v>1102</v>
      </c>
      <c r="I16">
        <f>IF(A16=0,0,+VLOOKUP($A16,'по изворима и контима'!$A$12:H$499,7,FALSE))</f>
        <v>511</v>
      </c>
      <c r="J16">
        <f>IF(A16=0,0,+VLOOKUP($A16,'по изворима и контима'!$A$12:I$499,8,FALSE))</f>
        <v>5112</v>
      </c>
      <c r="K16">
        <f>IF(B16=0,0,+VLOOKUP($A16,'по изворима и контима'!$A$12:J$499,9,FALSE))</f>
        <v>0</v>
      </c>
      <c r="L16" t="e">
        <f>IF($A16=0,0,+VLOOKUP($F16,spisak!$C$11:$F$30,3,FALSE))</f>
        <v>#N/A</v>
      </c>
      <c r="M16" t="e">
        <f>IF($A16=0,0,+VLOOKUP($F16,spisak!$C$11:$F$30,4,FALSE))</f>
        <v>#N/A</v>
      </c>
      <c r="N16" s="140" t="str">
        <f t="shared" ref="N16" si="8">+IF(A16=0,0,"2019")</f>
        <v>2019</v>
      </c>
      <c r="O16" s="122">
        <f>IF(C16=0,0,+VLOOKUP($A16,'по изворима и контима'!$A$12:R$499,COLUMN('по изворима и контима'!O:O),FALSE))</f>
        <v>0</v>
      </c>
    </row>
    <row r="17" spans="1:15">
      <c r="A17">
        <f t="shared" si="4"/>
        <v>2</v>
      </c>
      <c r="B17">
        <f t="shared" si="1"/>
        <v>14</v>
      </c>
      <c r="C17" s="121">
        <f>IF(A17=0,0,+spisak!A$4)</f>
        <v>0</v>
      </c>
      <c r="D17" t="str">
        <f>IF(A17=0,0,+spisak!C$4)</f>
        <v>ПРОГРАМ-</v>
      </c>
      <c r="E17" s="169" t="e">
        <f>IF(A17=0,0,+spisak!#REF!)</f>
        <v>#REF!</v>
      </c>
      <c r="F17" t="str">
        <f>IF(A17=0,0,+VLOOKUP($A17,'по изворима и контима'!$A$12:D$499,4,FALSE))</f>
        <v>Завршетак водоснабдевања насеља Аљиновићи</v>
      </c>
      <c r="G17" t="str">
        <f>IF(A17=0,0,+VLOOKUP($A17,'по изворима и контима'!$A$12:G$499,5,FALSE))</f>
        <v>2</v>
      </c>
      <c r="H17" t="str">
        <f>IF(A17=0,0,+VLOOKUP($A17,'по изворима и контима'!$A$12:H$499,6,FALSE))</f>
        <v>1102</v>
      </c>
      <c r="I17">
        <f>IF(A17=0,0,+VLOOKUP($A17,'по изворима и контима'!$A$12:H$499,7,FALSE))</f>
        <v>511</v>
      </c>
      <c r="J17">
        <f>IF(A17=0,0,+VLOOKUP($A17,'по изворима и контима'!$A$12:I$499,8,FALSE))</f>
        <v>5112</v>
      </c>
      <c r="K17">
        <f>IF(B17=0,0,+VLOOKUP($A17,'по изворима и контима'!$A$12:J$499,9,FALSE))</f>
        <v>0</v>
      </c>
      <c r="L17" t="e">
        <f>IF($A17=0,0,+VLOOKUP($F17,spisak!$C$11:$F$30,3,FALSE))</f>
        <v>#N/A</v>
      </c>
      <c r="M17" t="e">
        <f>IF($A17=0,0,+VLOOKUP($F17,spisak!$C$11:$F$30,4,FALSE))</f>
        <v>#N/A</v>
      </c>
      <c r="N17" s="140" t="str">
        <f t="shared" ref="N17" si="9">+IF(A17=0,0,"nakon 2019")</f>
        <v>nakon 2019</v>
      </c>
      <c r="O17" s="122">
        <f>IF(C17=0,0,+VLOOKUP($A17,'по изворима и контима'!$A$12:R$499,COLUMN('по изворима и контима'!P:P),FALSE))</f>
        <v>0</v>
      </c>
    </row>
    <row r="18" spans="1:15">
      <c r="A18">
        <f>+IF(MAX(A$4:A15)&gt;=A$1,0,MAX(A$4:A15)+1)</f>
        <v>3</v>
      </c>
      <c r="B18">
        <f t="shared" si="1"/>
        <v>15</v>
      </c>
      <c r="C18" s="121">
        <f>IF(A18=0,0,+spisak!A$4)</f>
        <v>0</v>
      </c>
      <c r="D18" t="str">
        <f>IF(A18=0,0,+spisak!C$4)</f>
        <v>ПРОГРАМ-</v>
      </c>
      <c r="E18" s="169" t="e">
        <f>IF(A18=0,0,+spisak!#REF!)</f>
        <v>#REF!</v>
      </c>
      <c r="F18" t="str">
        <f>IF(A18=0,0,+VLOOKUP($A18,'по изворима и контима'!$A$12:D$499,4,FALSE))</f>
        <v>Завршетак водоснабдевања насеља Равне</v>
      </c>
      <c r="G18" t="str">
        <f>IF(A18=0,0,+VLOOKUP($A18,'по изворима и контима'!$A$12:G$499,5,FALSE))</f>
        <v>2</v>
      </c>
      <c r="H18" t="str">
        <f>IF(A18=0,0,+VLOOKUP($A18,'по изворима и контима'!$A$12:H$499,6,FALSE))</f>
        <v>1102</v>
      </c>
      <c r="I18">
        <f>IF(A18=0,0,+VLOOKUP($A18,'по изворима и контима'!$A$12:H$499,7,FALSE))</f>
        <v>511</v>
      </c>
      <c r="J18">
        <f>IF(A18=0,0,+VLOOKUP($A18,'по изворима и контима'!$A$12:I$499,8,FALSE))</f>
        <v>5112</v>
      </c>
      <c r="K18">
        <f>IF(B18=0,0,+VLOOKUP($A18,'по изворима и контима'!$A$12:J$499,9,FALSE))</f>
        <v>0</v>
      </c>
      <c r="L18" t="e">
        <f>IF($A18=0,0,+VLOOKUP($F18,spisak!$C$11:$F$30,3,FALSE))</f>
        <v>#N/A</v>
      </c>
      <c r="M18" t="e">
        <f>IF($A18=0,0,+VLOOKUP($F18,spisak!$C$11:$F$30,4,FALSE))</f>
        <v>#N/A</v>
      </c>
      <c r="N18" s="140" t="str">
        <f t="shared" ref="N18" si="10">+IF(A18=0,0,"do 2015")</f>
        <v>do 2015</v>
      </c>
      <c r="O18" s="122">
        <f>IF(A18=0,0,+VLOOKUP($A18,'по изворима и контима'!$A$12:L$499,COLUMN('по изворима и контима'!J:J),FALSE))</f>
        <v>0</v>
      </c>
    </row>
    <row r="19" spans="1:15">
      <c r="A19">
        <f>+A18</f>
        <v>3</v>
      </c>
      <c r="B19">
        <f t="shared" si="1"/>
        <v>16</v>
      </c>
      <c r="C19" s="121">
        <f>IF(A19=0,0,+spisak!A$4)</f>
        <v>0</v>
      </c>
      <c r="D19" t="str">
        <f>IF(A19=0,0,+spisak!C$4)</f>
        <v>ПРОГРАМ-</v>
      </c>
      <c r="E19" s="169" t="e">
        <f>IF(A19=0,0,+spisak!#REF!)</f>
        <v>#REF!</v>
      </c>
      <c r="F19" t="str">
        <f>IF(A19=0,0,+VLOOKUP($A19,'по изворима и контима'!$A$12:D$499,4,FALSE))</f>
        <v>Завршетак водоснабдевања насеља Равне</v>
      </c>
      <c r="G19" t="str">
        <f>IF(A19=0,0,+VLOOKUP($A19,'по изворима и контима'!$A$12:G$499,5,FALSE))</f>
        <v>2</v>
      </c>
      <c r="H19" t="str">
        <f>IF(A19=0,0,+VLOOKUP($A19,'по изворима и контима'!$A$12:H$499,6,FALSE))</f>
        <v>1102</v>
      </c>
      <c r="I19">
        <f>IF(A19=0,0,+VLOOKUP($A19,'по изворима и контима'!$A$12:H$499,7,FALSE))</f>
        <v>511</v>
      </c>
      <c r="J19">
        <f>IF(A19=0,0,+VLOOKUP($A19,'по изворима и контима'!$A$12:I$499,8,FALSE))</f>
        <v>5112</v>
      </c>
      <c r="K19">
        <f>IF(B19=0,0,+VLOOKUP($A19,'по изворима и контима'!$A$12:J$499,9,FALSE))</f>
        <v>0</v>
      </c>
      <c r="L19" t="e">
        <f>IF($A19=0,0,+VLOOKUP($F19,spisak!$C$11:$F$30,3,FALSE))</f>
        <v>#N/A</v>
      </c>
      <c r="M19" t="e">
        <f>IF($A19=0,0,+VLOOKUP($F19,spisak!$C$11:$F$30,4,FALSE))</f>
        <v>#N/A</v>
      </c>
      <c r="N19" s="140" t="str">
        <f t="shared" ref="N19" si="11">+IF(A19=0,0,"2016-plan")</f>
        <v>2016-plan</v>
      </c>
      <c r="O19" s="122">
        <f>IF(A19=0,0,+VLOOKUP($A19,'по изворима и контима'!$A$12:R$499,COLUMN('по изворима и контима'!K:K),FALSE))</f>
        <v>0</v>
      </c>
    </row>
    <row r="20" spans="1:15">
      <c r="A20">
        <f t="shared" si="4"/>
        <v>3</v>
      </c>
      <c r="B20">
        <f t="shared" si="1"/>
        <v>17</v>
      </c>
      <c r="C20" s="121">
        <f>IF(A20=0,0,+spisak!A$4)</f>
        <v>0</v>
      </c>
      <c r="D20" t="str">
        <f>IF(A20=0,0,+spisak!C$4)</f>
        <v>ПРОГРАМ-</v>
      </c>
      <c r="E20" s="169" t="e">
        <f>IF(A20=0,0,+spisak!#REF!)</f>
        <v>#REF!</v>
      </c>
      <c r="F20" t="str">
        <f>IF(A20=0,0,+VLOOKUP($A20,'по изворима и контима'!$A$12:D$499,4,FALSE))</f>
        <v>Завршетак водоснабдевања насеља Равне</v>
      </c>
      <c r="G20" t="str">
        <f>IF(A20=0,0,+VLOOKUP($A20,'по изворима и контима'!$A$12:G$499,5,FALSE))</f>
        <v>2</v>
      </c>
      <c r="H20" t="str">
        <f>IF(A20=0,0,+VLOOKUP($A20,'по изворима и контима'!$A$12:H$499,6,FALSE))</f>
        <v>1102</v>
      </c>
      <c r="I20">
        <f>IF(A20=0,0,+VLOOKUP($A20,'по изворима и контима'!$A$12:H$499,7,FALSE))</f>
        <v>511</v>
      </c>
      <c r="J20">
        <f>IF(A20=0,0,+VLOOKUP($A20,'по изворима и контима'!$A$12:I$499,8,FALSE))</f>
        <v>5112</v>
      </c>
      <c r="K20">
        <f>IF(B20=0,0,+VLOOKUP($A20,'по изворима и контима'!$A$12:J$499,9,FALSE))</f>
        <v>0</v>
      </c>
      <c r="L20" t="e">
        <f>IF($A20=0,0,+VLOOKUP($F20,spisak!$C$11:$F$30,3,FALSE))</f>
        <v>#N/A</v>
      </c>
      <c r="M20" t="e">
        <f>IF($A20=0,0,+VLOOKUP($F20,spisak!$C$11:$F$30,4,FALSE))</f>
        <v>#N/A</v>
      </c>
      <c r="N20" s="140" t="str">
        <f t="shared" ref="N20" si="12">+IF(A20=0,0,"2016-procena")</f>
        <v>2016-procena</v>
      </c>
      <c r="O20" s="122">
        <f>IF(A20=0,0,+VLOOKUP($A20,'по изворима и контима'!$A$12:R$499,COLUMN('по изворима и контима'!L:L),FALSE))</f>
        <v>0</v>
      </c>
    </row>
    <row r="21" spans="1:15">
      <c r="A21">
        <f t="shared" si="4"/>
        <v>3</v>
      </c>
      <c r="B21">
        <f t="shared" si="1"/>
        <v>18</v>
      </c>
      <c r="C21" s="121">
        <f>IF(A21=0,0,+spisak!A$4)</f>
        <v>0</v>
      </c>
      <c r="D21" t="str">
        <f>IF(A21=0,0,+spisak!C$4)</f>
        <v>ПРОГРАМ-</v>
      </c>
      <c r="E21" s="169" t="e">
        <f>IF(A21=0,0,+spisak!#REF!)</f>
        <v>#REF!</v>
      </c>
      <c r="F21" t="str">
        <f>IF(A21=0,0,+VLOOKUP($A21,'по изворима и контима'!$A$12:D$499,4,FALSE))</f>
        <v>Завршетак водоснабдевања насеља Равне</v>
      </c>
      <c r="G21" t="str">
        <f>IF(A21=0,0,+VLOOKUP($A21,'по изворима и контима'!$A$12:G$499,5,FALSE))</f>
        <v>2</v>
      </c>
      <c r="H21" t="str">
        <f>IF(A21=0,0,+VLOOKUP($A21,'по изворима и контима'!$A$12:H$499,6,FALSE))</f>
        <v>1102</v>
      </c>
      <c r="I21">
        <f>IF(A21=0,0,+VLOOKUP($A21,'по изворима и контима'!$A$12:H$499,7,FALSE))</f>
        <v>511</v>
      </c>
      <c r="J21">
        <f>IF(A21=0,0,+VLOOKUP($A21,'по изворима и контима'!$A$12:I$499,8,FALSE))</f>
        <v>5112</v>
      </c>
      <c r="K21">
        <f>IF(B21=0,0,+VLOOKUP($A21,'по изворима и контима'!$A$12:J$499,9,FALSE))</f>
        <v>0</v>
      </c>
      <c r="L21" t="e">
        <f>IF($A21=0,0,+VLOOKUP($F21,spisak!$C$11:$F$30,3,FALSE))</f>
        <v>#N/A</v>
      </c>
      <c r="M21" t="e">
        <f>IF($A21=0,0,+VLOOKUP($F21,spisak!$C$11:$F$30,4,FALSE))</f>
        <v>#N/A</v>
      </c>
      <c r="N21" s="140" t="str">
        <f t="shared" ref="N21" si="13">+IF(A21=0,0,"2017")</f>
        <v>2017</v>
      </c>
      <c r="O21" s="122">
        <f>IF(A21=0,0,+VLOOKUP($A21,'по изворима и контима'!$A$12:R$499,COLUMN('по изворима и контима'!M:M),FALSE))</f>
        <v>10000</v>
      </c>
    </row>
    <row r="22" spans="1:15">
      <c r="A22">
        <f t="shared" si="4"/>
        <v>3</v>
      </c>
      <c r="B22">
        <f t="shared" si="1"/>
        <v>19</v>
      </c>
      <c r="C22" s="121">
        <f>IF(A22=0,0,+spisak!A$4)</f>
        <v>0</v>
      </c>
      <c r="D22" t="str">
        <f>IF(A22=0,0,+spisak!C$4)</f>
        <v>ПРОГРАМ-</v>
      </c>
      <c r="E22" s="169" t="e">
        <f>IF(A22=0,0,+spisak!#REF!)</f>
        <v>#REF!</v>
      </c>
      <c r="F22" t="str">
        <f>IF(A22=0,0,+VLOOKUP($A22,'по изворима и контима'!$A$12:D$499,4,FALSE))</f>
        <v>Завршетак водоснабдевања насеља Равне</v>
      </c>
      <c r="G22" t="str">
        <f>IF(A22=0,0,+VLOOKUP($A22,'по изворима и контима'!$A$12:G$499,5,FALSE))</f>
        <v>2</v>
      </c>
      <c r="H22" t="str">
        <f>IF(A22=0,0,+VLOOKUP($A22,'по изворима и контима'!$A$12:H$499,6,FALSE))</f>
        <v>1102</v>
      </c>
      <c r="I22">
        <f>IF(A22=0,0,+VLOOKUP($A22,'по изворима и контима'!$A$12:H$499,7,FALSE))</f>
        <v>511</v>
      </c>
      <c r="J22">
        <f>IF(A22=0,0,+VLOOKUP($A22,'по изворима и контима'!$A$12:I$499,8,FALSE))</f>
        <v>5112</v>
      </c>
      <c r="K22">
        <f>IF(B22=0,0,+VLOOKUP($A22,'по изворима и контима'!$A$12:J$499,9,FALSE))</f>
        <v>0</v>
      </c>
      <c r="L22" t="e">
        <f>IF($A22=0,0,+VLOOKUP($F22,spisak!$C$11:$F$30,3,FALSE))</f>
        <v>#N/A</v>
      </c>
      <c r="M22" t="e">
        <f>IF($A22=0,0,+VLOOKUP($F22,spisak!$C$11:$F$30,4,FALSE))</f>
        <v>#N/A</v>
      </c>
      <c r="N22" s="140" t="str">
        <f t="shared" ref="N22" si="14">+IF(A22=0,0,"2018")</f>
        <v>2018</v>
      </c>
      <c r="O22" s="122">
        <f>IF(C22=0,0,+VLOOKUP($A22,'по изворима и контима'!$A$12:R$499,COLUMN('по изворима и контима'!N:N),FALSE))</f>
        <v>0</v>
      </c>
    </row>
    <row r="23" spans="1:15">
      <c r="A23">
        <f t="shared" si="4"/>
        <v>3</v>
      </c>
      <c r="B23">
        <f t="shared" si="1"/>
        <v>20</v>
      </c>
      <c r="C23" s="121">
        <f>IF(A23=0,0,+spisak!A$4)</f>
        <v>0</v>
      </c>
      <c r="D23" t="str">
        <f>IF(A23=0,0,+spisak!C$4)</f>
        <v>ПРОГРАМ-</v>
      </c>
      <c r="E23" s="169" t="e">
        <f>IF(A23=0,0,+spisak!#REF!)</f>
        <v>#REF!</v>
      </c>
      <c r="F23" t="str">
        <f>IF(A23=0,0,+VLOOKUP($A23,'по изворима и контима'!$A$12:D$499,4,FALSE))</f>
        <v>Завршетак водоснабдевања насеља Равне</v>
      </c>
      <c r="G23" t="str">
        <f>IF(A23=0,0,+VLOOKUP($A23,'по изворима и контима'!$A$12:G$499,5,FALSE))</f>
        <v>2</v>
      </c>
      <c r="H23" t="str">
        <f>IF(A23=0,0,+VLOOKUP($A23,'по изворима и контима'!$A$12:H$499,6,FALSE))</f>
        <v>1102</v>
      </c>
      <c r="I23">
        <f>IF(A23=0,0,+VLOOKUP($A23,'по изворима и контима'!$A$12:H$499,7,FALSE))</f>
        <v>511</v>
      </c>
      <c r="J23">
        <f>IF(A23=0,0,+VLOOKUP($A23,'по изворима и контима'!$A$12:I$499,8,FALSE))</f>
        <v>5112</v>
      </c>
      <c r="K23">
        <f>IF(B23=0,0,+VLOOKUP($A23,'по изворима и контима'!$A$12:J$499,9,FALSE))</f>
        <v>0</v>
      </c>
      <c r="L23" t="e">
        <f>IF($A23=0,0,+VLOOKUP($F23,spisak!$C$11:$F$30,3,FALSE))</f>
        <v>#N/A</v>
      </c>
      <c r="M23" t="e">
        <f>IF($A23=0,0,+VLOOKUP($F23,spisak!$C$11:$F$30,4,FALSE))</f>
        <v>#N/A</v>
      </c>
      <c r="N23" s="140" t="str">
        <f t="shared" ref="N23" si="15">+IF(A23=0,0,"2019")</f>
        <v>2019</v>
      </c>
      <c r="O23" s="122">
        <f>IF(C23=0,0,+VLOOKUP($A23,'по изворима и контима'!$A$12:R$499,COLUMN('по изворима и контима'!O:O),FALSE))</f>
        <v>0</v>
      </c>
    </row>
    <row r="24" spans="1:15">
      <c r="A24">
        <f t="shared" si="4"/>
        <v>3</v>
      </c>
      <c r="B24">
        <f t="shared" si="1"/>
        <v>21</v>
      </c>
      <c r="C24" s="121">
        <f>IF(A24=0,0,+spisak!A$4)</f>
        <v>0</v>
      </c>
      <c r="D24" t="str">
        <f>IF(A24=0,0,+spisak!C$4)</f>
        <v>ПРОГРАМ-</v>
      </c>
      <c r="E24" s="169" t="e">
        <f>IF(A24=0,0,+spisak!#REF!)</f>
        <v>#REF!</v>
      </c>
      <c r="F24" t="str">
        <f>IF(A24=0,0,+VLOOKUP($A24,'по изворима и контима'!$A$12:D$499,4,FALSE))</f>
        <v>Завршетак водоснабдевања насеља Равне</v>
      </c>
      <c r="G24" t="str">
        <f>IF(A24=0,0,+VLOOKUP($A24,'по изворима и контима'!$A$12:G$499,5,FALSE))</f>
        <v>2</v>
      </c>
      <c r="H24" t="str">
        <f>IF(A24=0,0,+VLOOKUP($A24,'по изворима и контима'!$A$12:H$499,6,FALSE))</f>
        <v>1102</v>
      </c>
      <c r="I24">
        <f>IF(A24=0,0,+VLOOKUP($A24,'по изворима и контима'!$A$12:H$499,7,FALSE))</f>
        <v>511</v>
      </c>
      <c r="J24">
        <f>IF(A24=0,0,+VLOOKUP($A24,'по изворима и контима'!$A$12:I$499,8,FALSE))</f>
        <v>5112</v>
      </c>
      <c r="K24">
        <f>IF(B24=0,0,+VLOOKUP($A24,'по изворима и контима'!$A$12:J$499,9,FALSE))</f>
        <v>0</v>
      </c>
      <c r="L24" t="e">
        <f>IF($A24=0,0,+VLOOKUP($F24,spisak!$C$11:$F$30,3,FALSE))</f>
        <v>#N/A</v>
      </c>
      <c r="M24" t="e">
        <f>IF($A24=0,0,+VLOOKUP($F24,spisak!$C$11:$F$30,4,FALSE))</f>
        <v>#N/A</v>
      </c>
      <c r="N24" s="140" t="str">
        <f t="shared" ref="N24" si="16">+IF(A24=0,0,"nakon 2019")</f>
        <v>nakon 2019</v>
      </c>
      <c r="O24" s="122">
        <f>IF(C24=0,0,+VLOOKUP($A24,'по изворима и контима'!$A$12:R$499,COLUMN('по изворима и контима'!P:P),FALSE))</f>
        <v>0</v>
      </c>
    </row>
    <row r="25" spans="1:15">
      <c r="A25">
        <f>+IF(MAX(A$4:A22)&gt;=A$1,0,MAX(A$4:A22)+1)</f>
        <v>4</v>
      </c>
      <c r="B25">
        <f t="shared" si="1"/>
        <v>22</v>
      </c>
      <c r="C25" s="121">
        <f>IF(A25=0,0,+spisak!A$4)</f>
        <v>0</v>
      </c>
      <c r="D25" t="str">
        <f>IF(A25=0,0,+spisak!C$4)</f>
        <v>ПРОГРАМ-</v>
      </c>
      <c r="E25" s="169" t="e">
        <f>IF(A25=0,0,+spisak!#REF!)</f>
        <v>#REF!</v>
      </c>
      <c r="F25" t="str">
        <f>IF(A25=0,0,+VLOOKUP($A25,'по изворима и контима'!$A$12:D$499,4,FALSE))</f>
        <v>Наставак изградње водовода Хисарџик</v>
      </c>
      <c r="G25" t="str">
        <f>IF(A25=0,0,+VLOOKUP($A25,'по изворима и контима'!$A$12:G$499,5,FALSE))</f>
        <v>2</v>
      </c>
      <c r="H25" t="str">
        <f>IF(A25=0,0,+VLOOKUP($A25,'по изворима и контима'!$A$12:H$499,6,FALSE))</f>
        <v>1102</v>
      </c>
      <c r="I25">
        <f>IF(A25=0,0,+VLOOKUP($A25,'по изворима и контима'!$A$12:H$499,7,FALSE))</f>
        <v>511</v>
      </c>
      <c r="J25">
        <f>IF(A25=0,0,+VLOOKUP($A25,'по изворима и контима'!$A$12:I$499,8,FALSE))</f>
        <v>5112</v>
      </c>
      <c r="K25">
        <f>IF(B25=0,0,+VLOOKUP($A25,'по изворима и контима'!$A$12:J$499,9,FALSE))</f>
        <v>0</v>
      </c>
      <c r="L25" t="e">
        <f>IF($A25=0,0,+VLOOKUP($F25,spisak!$C$11:$F$30,3,FALSE))</f>
        <v>#N/A</v>
      </c>
      <c r="M25" t="e">
        <f>IF($A25=0,0,+VLOOKUP($F25,spisak!$C$11:$F$30,4,FALSE))</f>
        <v>#N/A</v>
      </c>
      <c r="N25" s="140" t="str">
        <f t="shared" ref="N25" si="17">+IF(A25=0,0,"do 2015")</f>
        <v>do 2015</v>
      </c>
      <c r="O25" s="122">
        <f>IF(A25=0,0,+VLOOKUP($A25,'по изворима и контима'!$A$12:L$499,COLUMN('по изворима и контима'!J:J),FALSE))</f>
        <v>0</v>
      </c>
    </row>
    <row r="26" spans="1:15">
      <c r="A26">
        <f t="shared" ref="A26:A31" si="18">+A25</f>
        <v>4</v>
      </c>
      <c r="B26">
        <f t="shared" si="1"/>
        <v>23</v>
      </c>
      <c r="C26" s="121">
        <f>IF(A26=0,0,+spisak!A$4)</f>
        <v>0</v>
      </c>
      <c r="D26" t="str">
        <f>IF(A26=0,0,+spisak!C$4)</f>
        <v>ПРОГРАМ-</v>
      </c>
      <c r="E26" s="169" t="e">
        <f>IF(A26=0,0,+spisak!#REF!)</f>
        <v>#REF!</v>
      </c>
      <c r="F26" t="str">
        <f>IF(A26=0,0,+VLOOKUP($A26,'по изворима и контима'!$A$12:D$499,4,FALSE))</f>
        <v>Наставак изградње водовода Хисарџик</v>
      </c>
      <c r="G26" t="str">
        <f>IF(A26=0,0,+VLOOKUP($A26,'по изворима и контима'!$A$12:G$499,5,FALSE))</f>
        <v>2</v>
      </c>
      <c r="H26" t="str">
        <f>IF(A26=0,0,+VLOOKUP($A26,'по изворима и контима'!$A$12:H$499,6,FALSE))</f>
        <v>1102</v>
      </c>
      <c r="I26">
        <f>IF(A26=0,0,+VLOOKUP($A26,'по изворима и контима'!$A$12:H$499,7,FALSE))</f>
        <v>511</v>
      </c>
      <c r="J26">
        <f>IF(A26=0,0,+VLOOKUP($A26,'по изворима и контима'!$A$12:I$499,8,FALSE))</f>
        <v>5112</v>
      </c>
      <c r="K26">
        <f>IF(B26=0,0,+VLOOKUP($A26,'по изворима и контима'!$A$12:J$499,9,FALSE))</f>
        <v>0</v>
      </c>
      <c r="L26" t="e">
        <f>IF($A26=0,0,+VLOOKUP($F26,spisak!$C$11:$F$30,3,FALSE))</f>
        <v>#N/A</v>
      </c>
      <c r="M26" t="e">
        <f>IF($A26=0,0,+VLOOKUP($F26,spisak!$C$11:$F$30,4,FALSE))</f>
        <v>#N/A</v>
      </c>
      <c r="N26" s="140" t="str">
        <f t="shared" ref="N26" si="19">+IF(A26=0,0,"2016-plan")</f>
        <v>2016-plan</v>
      </c>
      <c r="O26" s="122">
        <f>IF(A26=0,0,+VLOOKUP($A26,'по изворима и контима'!$A$12:R$499,COLUMN('по изворима и контима'!K:K),FALSE))</f>
        <v>0</v>
      </c>
    </row>
    <row r="27" spans="1:15">
      <c r="A27">
        <f t="shared" si="18"/>
        <v>4</v>
      </c>
      <c r="B27">
        <f t="shared" si="1"/>
        <v>24</v>
      </c>
      <c r="C27" s="121">
        <f>IF(A27=0,0,+spisak!A$4)</f>
        <v>0</v>
      </c>
      <c r="D27" t="str">
        <f>IF(A27=0,0,+spisak!C$4)</f>
        <v>ПРОГРАМ-</v>
      </c>
      <c r="E27" s="169" t="e">
        <f>IF(A27=0,0,+spisak!#REF!)</f>
        <v>#REF!</v>
      </c>
      <c r="F27" t="str">
        <f>IF(A27=0,0,+VLOOKUP($A27,'по изворима и контима'!$A$12:D$499,4,FALSE))</f>
        <v>Наставак изградње водовода Хисарџик</v>
      </c>
      <c r="G27" t="str">
        <f>IF(A27=0,0,+VLOOKUP($A27,'по изворима и контима'!$A$12:G$499,5,FALSE))</f>
        <v>2</v>
      </c>
      <c r="H27" t="str">
        <f>IF(A27=0,0,+VLOOKUP($A27,'по изворима и контима'!$A$12:H$499,6,FALSE))</f>
        <v>1102</v>
      </c>
      <c r="I27">
        <f>IF(A27=0,0,+VLOOKUP($A27,'по изворима и контима'!$A$12:H$499,7,FALSE))</f>
        <v>511</v>
      </c>
      <c r="J27">
        <f>IF(A27=0,0,+VLOOKUP($A27,'по изворима и контима'!$A$12:I$499,8,FALSE))</f>
        <v>5112</v>
      </c>
      <c r="K27">
        <f>IF(B27=0,0,+VLOOKUP($A27,'по изворима и контима'!$A$12:J$499,9,FALSE))</f>
        <v>0</v>
      </c>
      <c r="L27" t="e">
        <f>IF($A27=0,0,+VLOOKUP($F27,spisak!$C$11:$F$30,3,FALSE))</f>
        <v>#N/A</v>
      </c>
      <c r="M27" t="e">
        <f>IF($A27=0,0,+VLOOKUP($F27,spisak!$C$11:$F$30,4,FALSE))</f>
        <v>#N/A</v>
      </c>
      <c r="N27" s="140" t="str">
        <f t="shared" ref="N27" si="20">+IF(A27=0,0,"2016-procena")</f>
        <v>2016-procena</v>
      </c>
      <c r="O27" s="122">
        <f>IF(A27=0,0,+VLOOKUP($A27,'по изворима и контима'!$A$12:R$499,COLUMN('по изворима и контима'!L:L),FALSE))</f>
        <v>0</v>
      </c>
    </row>
    <row r="28" spans="1:15">
      <c r="A28">
        <f t="shared" si="18"/>
        <v>4</v>
      </c>
      <c r="B28">
        <f t="shared" si="1"/>
        <v>25</v>
      </c>
      <c r="C28" s="121">
        <f>IF(A28=0,0,+spisak!A$4)</f>
        <v>0</v>
      </c>
      <c r="D28" t="str">
        <f>IF(A28=0,0,+spisak!C$4)</f>
        <v>ПРОГРАМ-</v>
      </c>
      <c r="E28" s="169" t="e">
        <f>IF(A28=0,0,+spisak!#REF!)</f>
        <v>#REF!</v>
      </c>
      <c r="F28" t="str">
        <f>IF(A28=0,0,+VLOOKUP($A28,'по изворима и контима'!$A$12:D$499,4,FALSE))</f>
        <v>Наставак изградње водовода Хисарџик</v>
      </c>
      <c r="G28" t="str">
        <f>IF(A28=0,0,+VLOOKUP($A28,'по изворима и контима'!$A$12:G$499,5,FALSE))</f>
        <v>2</v>
      </c>
      <c r="H28" t="str">
        <f>IF(A28=0,0,+VLOOKUP($A28,'по изворима и контима'!$A$12:H$499,6,FALSE))</f>
        <v>1102</v>
      </c>
      <c r="I28">
        <f>IF(A28=0,0,+VLOOKUP($A28,'по изворима и контима'!$A$12:H$499,7,FALSE))</f>
        <v>511</v>
      </c>
      <c r="J28">
        <f>IF(A28=0,0,+VLOOKUP($A28,'по изворима и контима'!$A$12:I$499,8,FALSE))</f>
        <v>5112</v>
      </c>
      <c r="K28">
        <f>IF(B28=0,0,+VLOOKUP($A28,'по изворима и контима'!$A$12:J$499,9,FALSE))</f>
        <v>0</v>
      </c>
      <c r="L28" t="e">
        <f>IF($A28=0,0,+VLOOKUP($F28,spisak!$C$11:$F$30,3,FALSE))</f>
        <v>#N/A</v>
      </c>
      <c r="M28" t="e">
        <f>IF($A28=0,0,+VLOOKUP($F28,spisak!$C$11:$F$30,4,FALSE))</f>
        <v>#N/A</v>
      </c>
      <c r="N28" s="140" t="str">
        <f t="shared" ref="N28" si="21">+IF(A28=0,0,"2017")</f>
        <v>2017</v>
      </c>
      <c r="O28" s="122">
        <f>IF(A28=0,0,+VLOOKUP($A28,'по изворима и контима'!$A$12:R$499,COLUMN('по изворима и контима'!M:M),FALSE))</f>
        <v>4000</v>
      </c>
    </row>
    <row r="29" spans="1:15">
      <c r="A29">
        <f t="shared" si="18"/>
        <v>4</v>
      </c>
      <c r="B29">
        <f t="shared" si="1"/>
        <v>26</v>
      </c>
      <c r="C29" s="121">
        <f>IF(A29=0,0,+spisak!A$4)</f>
        <v>0</v>
      </c>
      <c r="D29" t="str">
        <f>IF(A29=0,0,+spisak!C$4)</f>
        <v>ПРОГРАМ-</v>
      </c>
      <c r="E29" s="169" t="e">
        <f>IF(A29=0,0,+spisak!#REF!)</f>
        <v>#REF!</v>
      </c>
      <c r="F29" t="str">
        <f>IF(A29=0,0,+VLOOKUP($A29,'по изворима и контима'!$A$12:D$499,4,FALSE))</f>
        <v>Наставак изградње водовода Хисарџик</v>
      </c>
      <c r="G29" t="str">
        <f>IF(A29=0,0,+VLOOKUP($A29,'по изворима и контима'!$A$12:G$499,5,FALSE))</f>
        <v>2</v>
      </c>
      <c r="H29" t="str">
        <f>IF(A29=0,0,+VLOOKUP($A29,'по изворима и контима'!$A$12:H$499,6,FALSE))</f>
        <v>1102</v>
      </c>
      <c r="I29">
        <f>IF(A29=0,0,+VLOOKUP($A29,'по изворима и контима'!$A$12:H$499,7,FALSE))</f>
        <v>511</v>
      </c>
      <c r="J29">
        <f>IF(A29=0,0,+VLOOKUP($A29,'по изворима и контима'!$A$12:I$499,8,FALSE))</f>
        <v>5112</v>
      </c>
      <c r="K29">
        <f>IF(B29=0,0,+VLOOKUP($A29,'по изворима и контима'!$A$12:J$499,9,FALSE))</f>
        <v>0</v>
      </c>
      <c r="L29" t="e">
        <f>IF($A29=0,0,+VLOOKUP($F29,spisak!$C$11:$F$30,3,FALSE))</f>
        <v>#N/A</v>
      </c>
      <c r="M29" t="e">
        <f>IF($A29=0,0,+VLOOKUP($F29,spisak!$C$11:$F$30,4,FALSE))</f>
        <v>#N/A</v>
      </c>
      <c r="N29" s="140" t="str">
        <f t="shared" ref="N29" si="22">+IF(A29=0,0,"2018")</f>
        <v>2018</v>
      </c>
      <c r="O29" s="122">
        <f>IF(C29=0,0,+VLOOKUP($A29,'по изворима и контима'!$A$12:R$499,COLUMN('по изворима и контима'!N:N),FALSE))</f>
        <v>0</v>
      </c>
    </row>
    <row r="30" spans="1:15">
      <c r="A30">
        <f t="shared" si="18"/>
        <v>4</v>
      </c>
      <c r="B30">
        <f t="shared" si="1"/>
        <v>27</v>
      </c>
      <c r="C30" s="121">
        <f>IF(A30=0,0,+spisak!A$4)</f>
        <v>0</v>
      </c>
      <c r="D30" t="str">
        <f>IF(A30=0,0,+spisak!C$4)</f>
        <v>ПРОГРАМ-</v>
      </c>
      <c r="E30" s="169" t="e">
        <f>IF(A30=0,0,+spisak!#REF!)</f>
        <v>#REF!</v>
      </c>
      <c r="F30" t="str">
        <f>IF(A30=0,0,+VLOOKUP($A30,'по изворима и контима'!$A$12:D$499,4,FALSE))</f>
        <v>Наставак изградње водовода Хисарџик</v>
      </c>
      <c r="G30" t="str">
        <f>IF(A30=0,0,+VLOOKUP($A30,'по изворима и контима'!$A$12:G$499,5,FALSE))</f>
        <v>2</v>
      </c>
      <c r="H30" t="str">
        <f>IF(A30=0,0,+VLOOKUP($A30,'по изворима и контима'!$A$12:H$499,6,FALSE))</f>
        <v>1102</v>
      </c>
      <c r="I30">
        <f>IF(A30=0,0,+VLOOKUP($A30,'по изворима и контима'!$A$12:H$499,7,FALSE))</f>
        <v>511</v>
      </c>
      <c r="J30">
        <f>IF(A30=0,0,+VLOOKUP($A30,'по изворима и контима'!$A$12:I$499,8,FALSE))</f>
        <v>5112</v>
      </c>
      <c r="K30">
        <f>IF(B30=0,0,+VLOOKUP($A30,'по изворима и контима'!$A$12:J$499,9,FALSE))</f>
        <v>0</v>
      </c>
      <c r="L30" t="e">
        <f>IF($A30=0,0,+VLOOKUP($F30,spisak!$C$11:$F$30,3,FALSE))</f>
        <v>#N/A</v>
      </c>
      <c r="M30" t="e">
        <f>IF($A30=0,0,+VLOOKUP($F30,spisak!$C$11:$F$30,4,FALSE))</f>
        <v>#N/A</v>
      </c>
      <c r="N30" s="140" t="str">
        <f t="shared" ref="N30" si="23">+IF(A30=0,0,"2019")</f>
        <v>2019</v>
      </c>
      <c r="O30" s="122">
        <f>IF(C30=0,0,+VLOOKUP($A30,'по изворима и контима'!$A$12:R$499,COLUMN('по изворима и контима'!O:O),FALSE))</f>
        <v>0</v>
      </c>
    </row>
    <row r="31" spans="1:15">
      <c r="A31">
        <f t="shared" si="18"/>
        <v>4</v>
      </c>
      <c r="B31">
        <f t="shared" si="1"/>
        <v>28</v>
      </c>
      <c r="C31" s="121">
        <f>IF(A31=0,0,+spisak!A$4)</f>
        <v>0</v>
      </c>
      <c r="D31" t="str">
        <f>IF(A31=0,0,+spisak!C$4)</f>
        <v>ПРОГРАМ-</v>
      </c>
      <c r="E31" s="169" t="e">
        <f>IF(A31=0,0,+spisak!#REF!)</f>
        <v>#REF!</v>
      </c>
      <c r="F31" t="str">
        <f>IF(A31=0,0,+VLOOKUP($A31,'по изворима и контима'!$A$12:D$499,4,FALSE))</f>
        <v>Наставак изградње водовода Хисарџик</v>
      </c>
      <c r="G31" t="str">
        <f>IF(A31=0,0,+VLOOKUP($A31,'по изворима и контима'!$A$12:G$499,5,FALSE))</f>
        <v>2</v>
      </c>
      <c r="H31" t="str">
        <f>IF(A31=0,0,+VLOOKUP($A31,'по изворима и контима'!$A$12:H$499,6,FALSE))</f>
        <v>1102</v>
      </c>
      <c r="I31">
        <f>IF(A31=0,0,+VLOOKUP($A31,'по изворима и контима'!$A$12:H$499,7,FALSE))</f>
        <v>511</v>
      </c>
      <c r="J31">
        <f>IF(A31=0,0,+VLOOKUP($A31,'по изворима и контима'!$A$12:I$499,8,FALSE))</f>
        <v>5112</v>
      </c>
      <c r="K31">
        <f>IF(B31=0,0,+VLOOKUP($A31,'по изворима и контима'!$A$12:J$499,9,FALSE))</f>
        <v>0</v>
      </c>
      <c r="L31" t="e">
        <f>IF($A31=0,0,+VLOOKUP($F31,spisak!$C$11:$F$30,3,FALSE))</f>
        <v>#N/A</v>
      </c>
      <c r="M31" t="e">
        <f>IF($A31=0,0,+VLOOKUP($F31,spisak!$C$11:$F$30,4,FALSE))</f>
        <v>#N/A</v>
      </c>
      <c r="N31" s="140" t="str">
        <f t="shared" ref="N31" si="24">+IF(A31=0,0,"nakon 2019")</f>
        <v>nakon 2019</v>
      </c>
      <c r="O31" s="122">
        <f>IF(C31=0,0,+VLOOKUP($A31,'по изворима и контима'!$A$12:R$499,COLUMN('по изворима и контима'!P:P),FALSE))</f>
        <v>0</v>
      </c>
    </row>
    <row r="32" spans="1:1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0</v>
      </c>
      <c r="D32" t="str">
        <f>IF(A32=0,0,+spisak!C$4)</f>
        <v>ПРОГРАМ-</v>
      </c>
      <c r="E32" s="169" t="e">
        <f>IF(A32=0,0,+spisak!#REF!)</f>
        <v>#REF!</v>
      </c>
      <c r="F32" t="str">
        <f>IF(A32=0,0,+VLOOKUP($A32,'по изворима и контима'!$A$12:D$499,4,FALSE))</f>
        <v>Изградња водовода Јабука</v>
      </c>
      <c r="G32" t="str">
        <f>IF(A32=0,0,+VLOOKUP($A32,'по изворима и контима'!$A$12:G$499,5,FALSE))</f>
        <v>2</v>
      </c>
      <c r="H32" t="str">
        <f>IF(A32=0,0,+VLOOKUP($A32,'по изворима и контима'!$A$12:H$499,6,FALSE))</f>
        <v>1102</v>
      </c>
      <c r="I32">
        <f>IF(A32=0,0,+VLOOKUP($A32,'по изворима и контима'!$A$12:H$499,7,FALSE))</f>
        <v>511</v>
      </c>
      <c r="J32">
        <f>IF(A32=0,0,+VLOOKUP($A32,'по изворима и контима'!$A$12:I$499,8,FALSE))</f>
        <v>5112</v>
      </c>
      <c r="K32">
        <f>IF(B32=0,0,+VLOOKUP($A32,'по изворима и контима'!$A$12:J$499,9,FALSE))</f>
        <v>0</v>
      </c>
      <c r="L32" t="e">
        <f>IF($A32=0,0,+VLOOKUP($F32,spisak!$C$11:$F$30,3,FALSE))</f>
        <v>#N/A</v>
      </c>
      <c r="M32" t="e">
        <f>IF($A32=0,0,+VLOOKUP($F32,spisak!$C$11:$F$30,4,FALSE))</f>
        <v>#N/A</v>
      </c>
      <c r="N32" s="140" t="str">
        <f t="shared" ref="N32" si="26">+IF(A32=0,0,"do 2015")</f>
        <v>do 2015</v>
      </c>
      <c r="O32" s="122">
        <f>IF(A32=0,0,+VLOOKUP($A32,'по изворима и контима'!$A$12:L$499,COLUMN('по изворима и контима'!J:J),FALSE))</f>
        <v>0</v>
      </c>
    </row>
    <row r="33" spans="1:15">
      <c r="A33">
        <f t="shared" ref="A33:A38" si="27">+A32</f>
        <v>5</v>
      </c>
      <c r="B33">
        <f t="shared" si="25"/>
        <v>30</v>
      </c>
      <c r="C33" s="121">
        <f>IF(A33=0,0,+spisak!A$4)</f>
        <v>0</v>
      </c>
      <c r="D33" t="str">
        <f>IF(A33=0,0,+spisak!C$4)</f>
        <v>ПРОГРАМ-</v>
      </c>
      <c r="E33" s="169" t="e">
        <f>IF(A33=0,0,+spisak!#REF!)</f>
        <v>#REF!</v>
      </c>
      <c r="F33" t="str">
        <f>IF(A33=0,0,+VLOOKUP($A33,'по изворима и контима'!$A$12:D$499,4,FALSE))</f>
        <v>Изградња водовода Јабука</v>
      </c>
      <c r="G33" t="str">
        <f>IF(A33=0,0,+VLOOKUP($A33,'по изворима и контима'!$A$12:G$499,5,FALSE))</f>
        <v>2</v>
      </c>
      <c r="H33" t="str">
        <f>IF(A33=0,0,+VLOOKUP($A33,'по изворима и контима'!$A$12:H$499,6,FALSE))</f>
        <v>1102</v>
      </c>
      <c r="I33">
        <f>IF(A33=0,0,+VLOOKUP($A33,'по изворима и контима'!$A$12:H$499,7,FALSE))</f>
        <v>511</v>
      </c>
      <c r="J33">
        <f>IF(A33=0,0,+VLOOKUP($A33,'по изворима и контима'!$A$12:I$499,8,FALSE))</f>
        <v>5112</v>
      </c>
      <c r="K33">
        <f>IF(B33=0,0,+VLOOKUP($A33,'по изворима и контима'!$A$12:J$499,9,FALSE))</f>
        <v>0</v>
      </c>
      <c r="L33" t="e">
        <f>IF($A33=0,0,+VLOOKUP($F33,spisak!$C$11:$F$30,3,FALSE))</f>
        <v>#N/A</v>
      </c>
      <c r="M33" t="e">
        <f>IF($A33=0,0,+VLOOKUP($F33,spisak!$C$11:$F$30,4,FALSE))</f>
        <v>#N/A</v>
      </c>
      <c r="N33" s="140" t="str">
        <f t="shared" ref="N33" si="28">+IF(A33=0,0,"2016-plan")</f>
        <v>2016-plan</v>
      </c>
      <c r="O33" s="122">
        <f>IF(A33=0,0,+VLOOKUP($A33,'по изворима и контима'!$A$12:R$499,COLUMN('по изворима и контима'!K:K),FALSE))</f>
        <v>0</v>
      </c>
    </row>
    <row r="34" spans="1:15">
      <c r="A34">
        <f t="shared" si="27"/>
        <v>5</v>
      </c>
      <c r="B34">
        <f t="shared" si="25"/>
        <v>31</v>
      </c>
      <c r="C34" s="121">
        <f>IF(A34=0,0,+spisak!A$4)</f>
        <v>0</v>
      </c>
      <c r="D34" t="str">
        <f>IF(A34=0,0,+spisak!C$4)</f>
        <v>ПРОГРАМ-</v>
      </c>
      <c r="E34" s="169" t="e">
        <f>IF(A34=0,0,+spisak!#REF!)</f>
        <v>#REF!</v>
      </c>
      <c r="F34" t="str">
        <f>IF(A34=0,0,+VLOOKUP($A34,'по изворима и контима'!$A$12:D$499,4,FALSE))</f>
        <v>Изградња водовода Јабука</v>
      </c>
      <c r="G34" t="str">
        <f>IF(A34=0,0,+VLOOKUP($A34,'по изворима и контима'!$A$12:G$499,5,FALSE))</f>
        <v>2</v>
      </c>
      <c r="H34" t="str">
        <f>IF(A34=0,0,+VLOOKUP($A34,'по изворима и контима'!$A$12:H$499,6,FALSE))</f>
        <v>1102</v>
      </c>
      <c r="I34">
        <f>IF(A34=0,0,+VLOOKUP($A34,'по изворима и контима'!$A$12:H$499,7,FALSE))</f>
        <v>511</v>
      </c>
      <c r="J34">
        <f>IF(A34=0,0,+VLOOKUP($A34,'по изворима и контима'!$A$12:I$499,8,FALSE))</f>
        <v>5112</v>
      </c>
      <c r="K34">
        <f>IF(B34=0,0,+VLOOKUP($A34,'по изворима и контима'!$A$12:J$499,9,FALSE))</f>
        <v>0</v>
      </c>
      <c r="L34" t="e">
        <f>IF($A34=0,0,+VLOOKUP($F34,spisak!$C$11:$F$30,3,FALSE))</f>
        <v>#N/A</v>
      </c>
      <c r="M34" t="e">
        <f>IF($A34=0,0,+VLOOKUP($F34,spisak!$C$11:$F$30,4,FALSE))</f>
        <v>#N/A</v>
      </c>
      <c r="N34" s="140" t="str">
        <f t="shared" ref="N34" si="29">+IF(A34=0,0,"2016-procena")</f>
        <v>2016-procena</v>
      </c>
      <c r="O34" s="122">
        <f>IF(A34=0,0,+VLOOKUP($A34,'по изворима и контима'!$A$12:R$499,COLUMN('по изворима и контима'!L:L),FALSE))</f>
        <v>0</v>
      </c>
    </row>
    <row r="35" spans="1:15">
      <c r="A35">
        <f t="shared" si="27"/>
        <v>5</v>
      </c>
      <c r="B35">
        <f t="shared" si="25"/>
        <v>32</v>
      </c>
      <c r="C35" s="121">
        <f>IF(A35=0,0,+spisak!A$4)</f>
        <v>0</v>
      </c>
      <c r="D35" t="str">
        <f>IF(A35=0,0,+spisak!C$4)</f>
        <v>ПРОГРАМ-</v>
      </c>
      <c r="E35" s="169" t="e">
        <f>IF(A35=0,0,+spisak!#REF!)</f>
        <v>#REF!</v>
      </c>
      <c r="F35" t="str">
        <f>IF(A35=0,0,+VLOOKUP($A35,'по изворима и контима'!$A$12:D$499,4,FALSE))</f>
        <v>Изградња водовода Јабука</v>
      </c>
      <c r="G35" t="str">
        <f>IF(A35=0,0,+VLOOKUP($A35,'по изворима и контима'!$A$12:G$499,5,FALSE))</f>
        <v>2</v>
      </c>
      <c r="H35" t="str">
        <f>IF(A35=0,0,+VLOOKUP($A35,'по изворима и контима'!$A$12:H$499,6,FALSE))</f>
        <v>1102</v>
      </c>
      <c r="I35">
        <f>IF(A35=0,0,+VLOOKUP($A35,'по изворима и контима'!$A$12:H$499,7,FALSE))</f>
        <v>511</v>
      </c>
      <c r="J35">
        <f>IF(A35=0,0,+VLOOKUP($A35,'по изворима и контима'!$A$12:I$499,8,FALSE))</f>
        <v>5112</v>
      </c>
      <c r="K35">
        <f>IF(B35=0,0,+VLOOKUP($A35,'по изворима и контима'!$A$12:J$499,9,FALSE))</f>
        <v>0</v>
      </c>
      <c r="L35" t="e">
        <f>IF($A35=0,0,+VLOOKUP($F35,spisak!$C$11:$F$30,3,FALSE))</f>
        <v>#N/A</v>
      </c>
      <c r="M35" t="e">
        <f>IF($A35=0,0,+VLOOKUP($F35,spisak!$C$11:$F$30,4,FALSE))</f>
        <v>#N/A</v>
      </c>
      <c r="N35" s="140" t="str">
        <f t="shared" ref="N35" si="30">+IF(A35=0,0,"2017")</f>
        <v>2017</v>
      </c>
      <c r="O35" s="122">
        <f>IF(A35=0,0,+VLOOKUP($A35,'по изворима и контима'!$A$12:R$499,COLUMN('по изворима и контима'!M:M),FALSE))</f>
        <v>6000</v>
      </c>
    </row>
    <row r="36" spans="1:15">
      <c r="A36">
        <f t="shared" si="27"/>
        <v>5</v>
      </c>
      <c r="B36">
        <f t="shared" si="25"/>
        <v>33</v>
      </c>
      <c r="C36" s="121">
        <f>IF(A36=0,0,+spisak!A$4)</f>
        <v>0</v>
      </c>
      <c r="D36" t="str">
        <f>IF(A36=0,0,+spisak!C$4)</f>
        <v>ПРОГРАМ-</v>
      </c>
      <c r="E36" s="169" t="e">
        <f>IF(A36=0,0,+spisak!#REF!)</f>
        <v>#REF!</v>
      </c>
      <c r="F36" t="str">
        <f>IF(A36=0,0,+VLOOKUP($A36,'по изворима и контима'!$A$12:D$499,4,FALSE))</f>
        <v>Изградња водовода Јабука</v>
      </c>
      <c r="G36" t="str">
        <f>IF(A36=0,0,+VLOOKUP($A36,'по изворима и контима'!$A$12:G$499,5,FALSE))</f>
        <v>2</v>
      </c>
      <c r="H36" t="str">
        <f>IF(A36=0,0,+VLOOKUP($A36,'по изворима и контима'!$A$12:H$499,6,FALSE))</f>
        <v>1102</v>
      </c>
      <c r="I36">
        <f>IF(A36=0,0,+VLOOKUP($A36,'по изворима и контима'!$A$12:H$499,7,FALSE))</f>
        <v>511</v>
      </c>
      <c r="J36">
        <f>IF(A36=0,0,+VLOOKUP($A36,'по изворима и контима'!$A$12:I$499,8,FALSE))</f>
        <v>5112</v>
      </c>
      <c r="K36">
        <f>IF(B36=0,0,+VLOOKUP($A36,'по изворима и контима'!$A$12:J$499,9,FALSE))</f>
        <v>0</v>
      </c>
      <c r="L36" t="e">
        <f>IF($A36=0,0,+VLOOKUP($F36,spisak!$C$11:$F$30,3,FALSE))</f>
        <v>#N/A</v>
      </c>
      <c r="M36" t="e">
        <f>IF($A36=0,0,+VLOOKUP($F36,spisak!$C$11:$F$30,4,FALSE))</f>
        <v>#N/A</v>
      </c>
      <c r="N36" s="140" t="str">
        <f t="shared" ref="N36" si="31">+IF(A36=0,0,"2018")</f>
        <v>2018</v>
      </c>
      <c r="O36" s="122">
        <f>IF(C36=0,0,+VLOOKUP($A36,'по изворима и контима'!$A$12:R$499,COLUMN('по изворима и контима'!N:N),FALSE))</f>
        <v>0</v>
      </c>
    </row>
    <row r="37" spans="1:15">
      <c r="A37">
        <f t="shared" si="27"/>
        <v>5</v>
      </c>
      <c r="B37">
        <f t="shared" si="25"/>
        <v>34</v>
      </c>
      <c r="C37" s="121">
        <f>IF(A37=0,0,+spisak!A$4)</f>
        <v>0</v>
      </c>
      <c r="D37" t="str">
        <f>IF(A37=0,0,+spisak!C$4)</f>
        <v>ПРОГРАМ-</v>
      </c>
      <c r="E37" s="169" t="e">
        <f>IF(A37=0,0,+spisak!#REF!)</f>
        <v>#REF!</v>
      </c>
      <c r="F37" t="str">
        <f>IF(A37=0,0,+VLOOKUP($A37,'по изворима и контима'!$A$12:D$499,4,FALSE))</f>
        <v>Изградња водовода Јабука</v>
      </c>
      <c r="G37" t="str">
        <f>IF(A37=0,0,+VLOOKUP($A37,'по изворима и контима'!$A$12:G$499,5,FALSE))</f>
        <v>2</v>
      </c>
      <c r="H37" t="str">
        <f>IF(A37=0,0,+VLOOKUP($A37,'по изворима и контима'!$A$12:H$499,6,FALSE))</f>
        <v>1102</v>
      </c>
      <c r="I37">
        <f>IF(A37=0,0,+VLOOKUP($A37,'по изворима и контима'!$A$12:H$499,7,FALSE))</f>
        <v>511</v>
      </c>
      <c r="J37">
        <f>IF(A37=0,0,+VLOOKUP($A37,'по изворима и контима'!$A$12:I$499,8,FALSE))</f>
        <v>5112</v>
      </c>
      <c r="K37">
        <f>IF(B37=0,0,+VLOOKUP($A37,'по изворима и контима'!$A$12:J$499,9,FALSE))</f>
        <v>0</v>
      </c>
      <c r="L37" t="e">
        <f>IF($A37=0,0,+VLOOKUP($F37,spisak!$C$11:$F$30,3,FALSE))</f>
        <v>#N/A</v>
      </c>
      <c r="M37" t="e">
        <f>IF($A37=0,0,+VLOOKUP($F37,spisak!$C$11:$F$30,4,FALSE))</f>
        <v>#N/A</v>
      </c>
      <c r="N37" s="140" t="str">
        <f t="shared" ref="N37" si="32">+IF(A37=0,0,"2019")</f>
        <v>2019</v>
      </c>
      <c r="O37" s="122">
        <f>IF(C37=0,0,+VLOOKUP($A37,'по изворима и контима'!$A$12:R$499,COLUMN('по изворима и контима'!O:O),FALSE))</f>
        <v>0</v>
      </c>
    </row>
    <row r="38" spans="1:15">
      <c r="A38">
        <f t="shared" si="27"/>
        <v>5</v>
      </c>
      <c r="B38">
        <f t="shared" si="25"/>
        <v>35</v>
      </c>
      <c r="C38" s="121">
        <f>IF(A38=0,0,+spisak!A$4)</f>
        <v>0</v>
      </c>
      <c r="D38" t="str">
        <f>IF(A38=0,0,+spisak!C$4)</f>
        <v>ПРОГРАМ-</v>
      </c>
      <c r="E38" s="169" t="e">
        <f>IF(A38=0,0,+spisak!#REF!)</f>
        <v>#REF!</v>
      </c>
      <c r="F38" t="str">
        <f>IF(A38=0,0,+VLOOKUP($A38,'по изворима и контима'!$A$12:D$499,4,FALSE))</f>
        <v>Изградња водовода Јабука</v>
      </c>
      <c r="G38" t="str">
        <f>IF(A38=0,0,+VLOOKUP($A38,'по изворима и контима'!$A$12:G$499,5,FALSE))</f>
        <v>2</v>
      </c>
      <c r="H38" t="str">
        <f>IF(A38=0,0,+VLOOKUP($A38,'по изворима и контима'!$A$12:H$499,6,FALSE))</f>
        <v>1102</v>
      </c>
      <c r="I38">
        <f>IF(A38=0,0,+VLOOKUP($A38,'по изворима и контима'!$A$12:H$499,7,FALSE))</f>
        <v>511</v>
      </c>
      <c r="J38">
        <f>IF(A38=0,0,+VLOOKUP($A38,'по изворима и контима'!$A$12:I$499,8,FALSE))</f>
        <v>5112</v>
      </c>
      <c r="K38">
        <f>IF(B38=0,0,+VLOOKUP($A38,'по изворима и контима'!$A$12:J$499,9,FALSE))</f>
        <v>0</v>
      </c>
      <c r="L38" t="e">
        <f>IF($A38=0,0,+VLOOKUP($F38,spisak!$C$11:$F$30,3,FALSE))</f>
        <v>#N/A</v>
      </c>
      <c r="M38" t="e">
        <f>IF($A38=0,0,+VLOOKUP($F38,spisak!$C$11:$F$30,4,FALSE))</f>
        <v>#N/A</v>
      </c>
      <c r="N38" s="140" t="str">
        <f t="shared" ref="N38" si="33">+IF(A38=0,0,"nakon 2019")</f>
        <v>nakon 2019</v>
      </c>
      <c r="O38" s="122">
        <f>IF(C38=0,0,+VLOOKUP($A38,'по изворима и контима'!$A$12:R$499,COLUMN('по изворима и контима'!P:P),FALSE))</f>
        <v>0</v>
      </c>
    </row>
    <row r="39" spans="1:15">
      <c r="A39">
        <f>+IF(MAX(A$4:A36)&gt;=A$1,0,MAX(A$4:A36)+1)</f>
        <v>6</v>
      </c>
      <c r="B39">
        <f t="shared" si="25"/>
        <v>36</v>
      </c>
      <c r="C39" s="121">
        <f>IF(A39=0,0,+spisak!A$4)</f>
        <v>0</v>
      </c>
      <c r="D39" t="str">
        <f>IF(A39=0,0,+spisak!C$4)</f>
        <v>ПРОГРАМ-</v>
      </c>
      <c r="E39" s="169" t="e">
        <f>IF(A39=0,0,+spisak!#REF!)</f>
        <v>#REF!</v>
      </c>
      <c r="F39" t="str">
        <f>IF(A39=0,0,+VLOOKUP($A39,'по изворима и контима'!$A$12:D$499,4,FALSE))</f>
        <v>Изградња расвете Коловрат-Жунића поток-Рикавци</v>
      </c>
      <c r="G39" t="str">
        <f>IF(A39=0,0,+VLOOKUP($A39,'по изворима и контима'!$A$12:G$499,5,FALSE))</f>
        <v>2</v>
      </c>
      <c r="H39" t="str">
        <f>IF(A39=0,0,+VLOOKUP($A39,'по изворима и контима'!$A$12:H$499,6,FALSE))</f>
        <v>1102</v>
      </c>
      <c r="I39">
        <f>IF(A39=0,0,+VLOOKUP($A39,'по изворима и контима'!$A$12:H$499,7,FALSE))</f>
        <v>511</v>
      </c>
      <c r="J39">
        <f>IF(A39=0,0,+VLOOKUP($A39,'по изворима и контима'!$A$12:I$499,8,FALSE))</f>
        <v>5112</v>
      </c>
      <c r="K39">
        <f>IF(B39=0,0,+VLOOKUP($A39,'по изворима и контима'!$A$12:J$499,9,FALSE))</f>
        <v>0</v>
      </c>
      <c r="L39" t="e">
        <f>IF($A39=0,0,+VLOOKUP($F39,spisak!$C$11:$F$30,3,FALSE))</f>
        <v>#N/A</v>
      </c>
      <c r="M39" t="e">
        <f>IF($A39=0,0,+VLOOKUP($F39,spisak!$C$11:$F$30,4,FALSE))</f>
        <v>#N/A</v>
      </c>
      <c r="N39" s="140" t="str">
        <f t="shared" ref="N39" si="34">+IF(A39=0,0,"do 2015")</f>
        <v>do 2015</v>
      </c>
      <c r="O39" s="122">
        <f>IF(A39=0,0,+VLOOKUP($A39,'по изворима и контима'!$A$12:L$499,COLUMN('по изворима и контима'!J:J),FALSE))</f>
        <v>0</v>
      </c>
    </row>
    <row r="40" spans="1:15">
      <c r="A40">
        <f t="shared" ref="A40:A45" si="35">+A39</f>
        <v>6</v>
      </c>
      <c r="B40">
        <f t="shared" si="25"/>
        <v>37</v>
      </c>
      <c r="C40" s="121">
        <f>IF(A40=0,0,+spisak!A$4)</f>
        <v>0</v>
      </c>
      <c r="D40" t="str">
        <f>IF(A40=0,0,+spisak!C$4)</f>
        <v>ПРОГРАМ-</v>
      </c>
      <c r="E40" s="169" t="e">
        <f>IF(A40=0,0,+spisak!#REF!)</f>
        <v>#REF!</v>
      </c>
      <c r="F40" t="str">
        <f>IF(A40=0,0,+VLOOKUP($A40,'по изворима и контима'!$A$12:D$499,4,FALSE))</f>
        <v>Изградња расвете Коловрат-Жунића поток-Рикавци</v>
      </c>
      <c r="G40" t="str">
        <f>IF(A40=0,0,+VLOOKUP($A40,'по изворима и контима'!$A$12:G$499,5,FALSE))</f>
        <v>2</v>
      </c>
      <c r="H40" t="str">
        <f>IF(A40=0,0,+VLOOKUP($A40,'по изворима и контима'!$A$12:H$499,6,FALSE))</f>
        <v>1102</v>
      </c>
      <c r="I40">
        <f>IF(A40=0,0,+VLOOKUP($A40,'по изворима и контима'!$A$12:H$499,7,FALSE))</f>
        <v>511</v>
      </c>
      <c r="J40">
        <f>IF(A40=0,0,+VLOOKUP($A40,'по изворима и контима'!$A$12:I$499,8,FALSE))</f>
        <v>5112</v>
      </c>
      <c r="K40">
        <f>IF(B40=0,0,+VLOOKUP($A40,'по изворима и контима'!$A$12:J$499,9,FALSE))</f>
        <v>0</v>
      </c>
      <c r="L40" t="e">
        <f>IF($A40=0,0,+VLOOKUP($F40,spisak!$C$11:$F$30,3,FALSE))</f>
        <v>#N/A</v>
      </c>
      <c r="M40" t="e">
        <f>IF($A40=0,0,+VLOOKUP($F40,spisak!$C$11:$F$30,4,FALSE))</f>
        <v>#N/A</v>
      </c>
      <c r="N40" s="140" t="str">
        <f t="shared" ref="N40" si="36">+IF(A40=0,0,"2016-plan")</f>
        <v>2016-plan</v>
      </c>
      <c r="O40" s="122">
        <f>IF(A40=0,0,+VLOOKUP($A40,'по изворима и контима'!$A$12:R$499,COLUMN('по изворима и контима'!K:K),FALSE))</f>
        <v>0</v>
      </c>
    </row>
    <row r="41" spans="1:15">
      <c r="A41">
        <f t="shared" si="35"/>
        <v>6</v>
      </c>
      <c r="B41">
        <f t="shared" si="25"/>
        <v>38</v>
      </c>
      <c r="C41" s="121">
        <f>IF(A41=0,0,+spisak!A$4)</f>
        <v>0</v>
      </c>
      <c r="D41" t="str">
        <f>IF(A41=0,0,+spisak!C$4)</f>
        <v>ПРОГРАМ-</v>
      </c>
      <c r="E41" s="169" t="e">
        <f>IF(A41=0,0,+spisak!#REF!)</f>
        <v>#REF!</v>
      </c>
      <c r="F41" t="str">
        <f>IF(A41=0,0,+VLOOKUP($A41,'по изворима и контима'!$A$12:D$499,4,FALSE))</f>
        <v>Изградња расвете Коловрат-Жунића поток-Рикавци</v>
      </c>
      <c r="G41" t="str">
        <f>IF(A41=0,0,+VLOOKUP($A41,'по изворима и контима'!$A$12:G$499,5,FALSE))</f>
        <v>2</v>
      </c>
      <c r="H41" t="str">
        <f>IF(A41=0,0,+VLOOKUP($A41,'по изворима и контима'!$A$12:H$499,6,FALSE))</f>
        <v>1102</v>
      </c>
      <c r="I41">
        <f>IF(A41=0,0,+VLOOKUP($A41,'по изворима и контима'!$A$12:H$499,7,FALSE))</f>
        <v>511</v>
      </c>
      <c r="J41">
        <f>IF(A41=0,0,+VLOOKUP($A41,'по изворима и контима'!$A$12:I$499,8,FALSE))</f>
        <v>5112</v>
      </c>
      <c r="K41">
        <f>IF(B41=0,0,+VLOOKUP($A41,'по изворима и контима'!$A$12:J$499,9,FALSE))</f>
        <v>0</v>
      </c>
      <c r="L41" t="e">
        <f>IF($A41=0,0,+VLOOKUP($F41,spisak!$C$11:$F$30,3,FALSE))</f>
        <v>#N/A</v>
      </c>
      <c r="M41" t="e">
        <f>IF($A41=0,0,+VLOOKUP($F41,spisak!$C$11:$F$30,4,FALSE))</f>
        <v>#N/A</v>
      </c>
      <c r="N41" s="140" t="str">
        <f t="shared" ref="N41" si="37">+IF(A41=0,0,"2016-procena")</f>
        <v>2016-procena</v>
      </c>
      <c r="O41" s="122">
        <f>IF(A41=0,0,+VLOOKUP($A41,'по изворима и контима'!$A$12:R$499,COLUMN('по изворима и контима'!L:L),FALSE))</f>
        <v>0</v>
      </c>
    </row>
    <row r="42" spans="1:15">
      <c r="A42">
        <f t="shared" si="35"/>
        <v>6</v>
      </c>
      <c r="B42">
        <f t="shared" si="25"/>
        <v>39</v>
      </c>
      <c r="C42" s="121">
        <f>IF(A42=0,0,+spisak!A$4)</f>
        <v>0</v>
      </c>
      <c r="D42" t="str">
        <f>IF(A42=0,0,+spisak!C$4)</f>
        <v>ПРОГРАМ-</v>
      </c>
      <c r="E42" s="169" t="e">
        <f>IF(A42=0,0,+spisak!#REF!)</f>
        <v>#REF!</v>
      </c>
      <c r="F42" t="str">
        <f>IF(A42=0,0,+VLOOKUP($A42,'по изворима и контима'!$A$12:D$499,4,FALSE))</f>
        <v>Изградња расвете Коловрат-Жунића поток-Рикавци</v>
      </c>
      <c r="G42" t="str">
        <f>IF(A42=0,0,+VLOOKUP($A42,'по изворима и контима'!$A$12:G$499,5,FALSE))</f>
        <v>2</v>
      </c>
      <c r="H42" t="str">
        <f>IF(A42=0,0,+VLOOKUP($A42,'по изворима и контима'!$A$12:H$499,6,FALSE))</f>
        <v>1102</v>
      </c>
      <c r="I42">
        <f>IF(A42=0,0,+VLOOKUP($A42,'по изворима и контима'!$A$12:H$499,7,FALSE))</f>
        <v>511</v>
      </c>
      <c r="J42">
        <f>IF(A42=0,0,+VLOOKUP($A42,'по изворима и контима'!$A$12:I$499,8,FALSE))</f>
        <v>5112</v>
      </c>
      <c r="K42">
        <f>IF(B42=0,0,+VLOOKUP($A42,'по изворима и контима'!$A$12:J$499,9,FALSE))</f>
        <v>0</v>
      </c>
      <c r="L42" t="e">
        <f>IF($A42=0,0,+VLOOKUP($F42,spisak!$C$11:$F$30,3,FALSE))</f>
        <v>#N/A</v>
      </c>
      <c r="M42" t="e">
        <f>IF($A42=0,0,+VLOOKUP($F42,spisak!$C$11:$F$30,4,FALSE))</f>
        <v>#N/A</v>
      </c>
      <c r="N42" s="140" t="str">
        <f t="shared" ref="N42" si="38">+IF(A42=0,0,"2017")</f>
        <v>2017</v>
      </c>
      <c r="O42" s="122">
        <f>IF(A42=0,0,+VLOOKUP($A42,'по изворима и контима'!$A$12:R$499,COLUMN('по изворима и контима'!M:M),FALSE))</f>
        <v>7471</v>
      </c>
    </row>
    <row r="43" spans="1:15">
      <c r="A43">
        <f t="shared" si="35"/>
        <v>6</v>
      </c>
      <c r="B43">
        <f t="shared" si="25"/>
        <v>40</v>
      </c>
      <c r="C43" s="121">
        <f>IF(A43=0,0,+spisak!A$4)</f>
        <v>0</v>
      </c>
      <c r="D43" t="str">
        <f>IF(A43=0,0,+spisak!C$4)</f>
        <v>ПРОГРАМ-</v>
      </c>
      <c r="E43" s="169" t="e">
        <f>IF(A43=0,0,+spisak!#REF!)</f>
        <v>#REF!</v>
      </c>
      <c r="F43" t="str">
        <f>IF(A43=0,0,+VLOOKUP($A43,'по изворима и контима'!$A$12:D$499,4,FALSE))</f>
        <v>Изградња расвете Коловрат-Жунића поток-Рикавци</v>
      </c>
      <c r="G43" t="str">
        <f>IF(A43=0,0,+VLOOKUP($A43,'по изворима и контима'!$A$12:G$499,5,FALSE))</f>
        <v>2</v>
      </c>
      <c r="H43" t="str">
        <f>IF(A43=0,0,+VLOOKUP($A43,'по изворима и контима'!$A$12:H$499,6,FALSE))</f>
        <v>1102</v>
      </c>
      <c r="I43">
        <f>IF(A43=0,0,+VLOOKUP($A43,'по изворима и контима'!$A$12:H$499,7,FALSE))</f>
        <v>511</v>
      </c>
      <c r="J43">
        <f>IF(A43=0,0,+VLOOKUP($A43,'по изворима и контима'!$A$12:I$499,8,FALSE))</f>
        <v>5112</v>
      </c>
      <c r="K43">
        <f>IF(B43=0,0,+VLOOKUP($A43,'по изворима и контима'!$A$12:J$499,9,FALSE))</f>
        <v>0</v>
      </c>
      <c r="L43" t="e">
        <f>IF($A43=0,0,+VLOOKUP($F43,spisak!$C$11:$F$30,3,FALSE))</f>
        <v>#N/A</v>
      </c>
      <c r="M43" t="e">
        <f>IF($A43=0,0,+VLOOKUP($F43,spisak!$C$11:$F$30,4,FALSE))</f>
        <v>#N/A</v>
      </c>
      <c r="N43" s="140" t="str">
        <f t="shared" ref="N43" si="39">+IF(A43=0,0,"2018")</f>
        <v>2018</v>
      </c>
      <c r="O43" s="122">
        <f>IF(C43=0,0,+VLOOKUP($A43,'по изворима и контима'!$A$12:R$499,COLUMN('по изворима и контима'!N:N),FALSE))</f>
        <v>0</v>
      </c>
    </row>
    <row r="44" spans="1:15">
      <c r="A44">
        <f t="shared" si="35"/>
        <v>6</v>
      </c>
      <c r="B44">
        <f t="shared" si="25"/>
        <v>41</v>
      </c>
      <c r="C44" s="121">
        <f>IF(A44=0,0,+spisak!A$4)</f>
        <v>0</v>
      </c>
      <c r="D44" t="str">
        <f>IF(A44=0,0,+spisak!C$4)</f>
        <v>ПРОГРАМ-</v>
      </c>
      <c r="E44" s="169" t="e">
        <f>IF(A44=0,0,+spisak!#REF!)</f>
        <v>#REF!</v>
      </c>
      <c r="F44" t="str">
        <f>IF(A44=0,0,+VLOOKUP($A44,'по изворима и контима'!$A$12:D$499,4,FALSE))</f>
        <v>Изградња расвете Коловрат-Жунића поток-Рикавци</v>
      </c>
      <c r="G44" t="str">
        <f>IF(A44=0,0,+VLOOKUP($A44,'по изворима и контима'!$A$12:G$499,5,FALSE))</f>
        <v>2</v>
      </c>
      <c r="H44" t="str">
        <f>IF(A44=0,0,+VLOOKUP($A44,'по изворима и контима'!$A$12:H$499,6,FALSE))</f>
        <v>1102</v>
      </c>
      <c r="I44">
        <f>IF(A44=0,0,+VLOOKUP($A44,'по изворима и контима'!$A$12:H$499,7,FALSE))</f>
        <v>511</v>
      </c>
      <c r="J44">
        <f>IF(A44=0,0,+VLOOKUP($A44,'по изворима и контима'!$A$12:I$499,8,FALSE))</f>
        <v>5112</v>
      </c>
      <c r="K44">
        <f>IF(B44=0,0,+VLOOKUP($A44,'по изворима и контима'!$A$12:J$499,9,FALSE))</f>
        <v>0</v>
      </c>
      <c r="L44" t="e">
        <f>IF($A44=0,0,+VLOOKUP($F44,spisak!$C$11:$F$30,3,FALSE))</f>
        <v>#N/A</v>
      </c>
      <c r="M44" t="e">
        <f>IF($A44=0,0,+VLOOKUP($F44,spisak!$C$11:$F$30,4,FALSE))</f>
        <v>#N/A</v>
      </c>
      <c r="N44" s="140" t="str">
        <f t="shared" ref="N44" si="40">+IF(A44=0,0,"2019")</f>
        <v>2019</v>
      </c>
      <c r="O44" s="122">
        <f>IF(C44=0,0,+VLOOKUP($A44,'по изворима и контима'!$A$12:R$499,COLUMN('по изворима и контима'!O:O),FALSE))</f>
        <v>0</v>
      </c>
    </row>
    <row r="45" spans="1:15">
      <c r="A45">
        <f t="shared" si="35"/>
        <v>6</v>
      </c>
      <c r="B45">
        <f t="shared" si="25"/>
        <v>42</v>
      </c>
      <c r="C45" s="121">
        <f>IF(A45=0,0,+spisak!A$4)</f>
        <v>0</v>
      </c>
      <c r="D45" t="str">
        <f>IF(A45=0,0,+spisak!C$4)</f>
        <v>ПРОГРАМ-</v>
      </c>
      <c r="E45" s="169" t="e">
        <f>IF(A45=0,0,+spisak!#REF!)</f>
        <v>#REF!</v>
      </c>
      <c r="F45" t="str">
        <f>IF(A45=0,0,+VLOOKUP($A45,'по изворима и контима'!$A$12:D$499,4,FALSE))</f>
        <v>Изградња расвете Коловрат-Жунића поток-Рикавци</v>
      </c>
      <c r="G45" t="str">
        <f>IF(A45=0,0,+VLOOKUP($A45,'по изворима и контима'!$A$12:G$499,5,FALSE))</f>
        <v>2</v>
      </c>
      <c r="H45" t="str">
        <f>IF(A45=0,0,+VLOOKUP($A45,'по изворима и контима'!$A$12:H$499,6,FALSE))</f>
        <v>1102</v>
      </c>
      <c r="I45">
        <f>IF(A45=0,0,+VLOOKUP($A45,'по изворима и контима'!$A$12:H$499,7,FALSE))</f>
        <v>511</v>
      </c>
      <c r="J45">
        <f>IF(A45=0,0,+VLOOKUP($A45,'по изворима и контима'!$A$12:I$499,8,FALSE))</f>
        <v>5112</v>
      </c>
      <c r="K45">
        <f>IF(B45=0,0,+VLOOKUP($A45,'по изворима и контима'!$A$12:J$499,9,FALSE))</f>
        <v>0</v>
      </c>
      <c r="L45" t="e">
        <f>IF($A45=0,0,+VLOOKUP($F45,spisak!$C$11:$F$30,3,FALSE))</f>
        <v>#N/A</v>
      </c>
      <c r="M45" t="e">
        <f>IF($A45=0,0,+VLOOKUP($F45,spisak!$C$11:$F$30,4,FALSE))</f>
        <v>#N/A</v>
      </c>
      <c r="N45" s="140" t="str">
        <f t="shared" ref="N45" si="41">+IF(A45=0,0,"nakon 2019")</f>
        <v>nakon 2019</v>
      </c>
      <c r="O45" s="122">
        <f>IF(C45=0,0,+VLOOKUP($A45,'по изворима и контима'!$A$12:R$499,COLUMN('по изворима и контима'!P:P),FALSE))</f>
        <v>0</v>
      </c>
    </row>
    <row r="46" spans="1:15">
      <c r="A46">
        <f>+IF(MAX(A$4:A43)&gt;=A$1,0,MAX(A$4:A43)+1)</f>
        <v>7</v>
      </c>
      <c r="B46">
        <f t="shared" si="25"/>
        <v>43</v>
      </c>
      <c r="C46" s="121">
        <f>IF(A46=0,0,+spisak!A$4)</f>
        <v>0</v>
      </c>
      <c r="D46" t="str">
        <f>IF(A46=0,0,+spisak!C$4)</f>
        <v>ПРОГРАМ-</v>
      </c>
      <c r="E46" s="169" t="e">
        <f>IF(A46=0,0,+spisak!#REF!)</f>
        <v>#REF!</v>
      </c>
      <c r="F46" t="str">
        <f>IF(A46=0,0,+VLOOKUP($A46,'по изворима и контима'!$A$12:D$499,4,FALSE))</f>
        <v>изграднњ бјелопољског водовода  друга фаѕа</v>
      </c>
      <c r="G46" t="str">
        <f>IF(A46=0,0,+VLOOKUP($A46,'по изворима и контима'!$A$12:G$499,5,FALSE))</f>
        <v>2</v>
      </c>
      <c r="H46" t="str">
        <f>IF(A46=0,0,+VLOOKUP($A46,'по изворима и контима'!$A$12:H$499,6,FALSE))</f>
        <v>1102</v>
      </c>
      <c r="I46">
        <f>IF(A46=0,0,+VLOOKUP($A46,'по изворима и контима'!$A$12:H$499,7,FALSE))</f>
        <v>511</v>
      </c>
      <c r="J46">
        <f>IF(A46=0,0,+VLOOKUP($A46,'по изворима и контима'!$A$12:I$499,8,FALSE))</f>
        <v>5112</v>
      </c>
      <c r="K46">
        <f>IF(B46=0,0,+VLOOKUP($A46,'по изворима и контима'!$A$12:J$499,9,FALSE))</f>
        <v>0</v>
      </c>
      <c r="L46" t="e">
        <f>IF($A46=0,0,+VLOOKUP($F46,spisak!$C$11:$F$30,3,FALSE))</f>
        <v>#N/A</v>
      </c>
      <c r="M46" t="e">
        <f>IF($A46=0,0,+VLOOKUP($F46,spisak!$C$11:$F$30,4,FALSE))</f>
        <v>#N/A</v>
      </c>
      <c r="N46" s="140" t="str">
        <f t="shared" ref="N46" si="42">+IF(A46=0,0,"do 2015")</f>
        <v>do 2015</v>
      </c>
      <c r="O46" s="122">
        <f>IF(A46=0,0,+VLOOKUP($A46,'по изворима и контима'!$A$12:L$499,COLUMN('по изворима и контима'!J:J),FALSE))</f>
        <v>0</v>
      </c>
    </row>
    <row r="47" spans="1:15">
      <c r="A47">
        <f t="shared" ref="A47:A52" si="43">+A46</f>
        <v>7</v>
      </c>
      <c r="B47">
        <f t="shared" si="25"/>
        <v>44</v>
      </c>
      <c r="C47" s="121">
        <f>IF(A47=0,0,+spisak!A$4)</f>
        <v>0</v>
      </c>
      <c r="D47" t="str">
        <f>IF(A47=0,0,+spisak!C$4)</f>
        <v>ПРОГРАМ-</v>
      </c>
      <c r="E47" s="169" t="e">
        <f>IF(A47=0,0,+spisak!#REF!)</f>
        <v>#REF!</v>
      </c>
      <c r="F47" t="str">
        <f>IF(A47=0,0,+VLOOKUP($A47,'по изворима и контима'!$A$12:D$499,4,FALSE))</f>
        <v>изграднњ бјелопољског водовода  друга фаѕа</v>
      </c>
      <c r="G47" t="str">
        <f>IF(A47=0,0,+VLOOKUP($A47,'по изворима и контима'!$A$12:G$499,5,FALSE))</f>
        <v>2</v>
      </c>
      <c r="H47" t="str">
        <f>IF(A47=0,0,+VLOOKUP($A47,'по изворима и контима'!$A$12:H$499,6,FALSE))</f>
        <v>1102</v>
      </c>
      <c r="I47">
        <f>IF(A47=0,0,+VLOOKUP($A47,'по изворима и контима'!$A$12:H$499,7,FALSE))</f>
        <v>511</v>
      </c>
      <c r="J47">
        <f>IF(A47=0,0,+VLOOKUP($A47,'по изворима и контима'!$A$12:I$499,8,FALSE))</f>
        <v>5112</v>
      </c>
      <c r="K47">
        <f>IF(B47=0,0,+VLOOKUP($A47,'по изворима и контима'!$A$12:J$499,9,FALSE))</f>
        <v>0</v>
      </c>
      <c r="L47" t="e">
        <f>IF($A47=0,0,+VLOOKUP($F47,spisak!$C$11:$F$30,3,FALSE))</f>
        <v>#N/A</v>
      </c>
      <c r="M47" t="e">
        <f>IF($A47=0,0,+VLOOKUP($F47,spisak!$C$11:$F$30,4,FALSE))</f>
        <v>#N/A</v>
      </c>
      <c r="N47" s="140" t="str">
        <f t="shared" ref="N47" si="44">+IF(A47=0,0,"2016-plan")</f>
        <v>2016-plan</v>
      </c>
      <c r="O47" s="122">
        <f>IF(A47=0,0,+VLOOKUP($A47,'по изворима и контима'!$A$12:R$499,COLUMN('по изворима и контима'!K:K),FALSE))</f>
        <v>0</v>
      </c>
    </row>
    <row r="48" spans="1:15">
      <c r="A48">
        <f t="shared" si="43"/>
        <v>7</v>
      </c>
      <c r="B48">
        <f t="shared" si="25"/>
        <v>45</v>
      </c>
      <c r="C48" s="121">
        <f>IF(A48=0,0,+spisak!A$4)</f>
        <v>0</v>
      </c>
      <c r="D48" t="str">
        <f>IF(A48=0,0,+spisak!C$4)</f>
        <v>ПРОГРАМ-</v>
      </c>
      <c r="E48" s="169" t="e">
        <f>IF(A48=0,0,+spisak!#REF!)</f>
        <v>#REF!</v>
      </c>
      <c r="F48" t="str">
        <f>IF(A48=0,0,+VLOOKUP($A48,'по изворима и контима'!$A$12:D$499,4,FALSE))</f>
        <v>изграднњ бјелопољског водовода  друга фаѕа</v>
      </c>
      <c r="G48" t="str">
        <f>IF(A48=0,0,+VLOOKUP($A48,'по изворима и контима'!$A$12:G$499,5,FALSE))</f>
        <v>2</v>
      </c>
      <c r="H48" t="str">
        <f>IF(A48=0,0,+VLOOKUP($A48,'по изворима и контима'!$A$12:H$499,6,FALSE))</f>
        <v>1102</v>
      </c>
      <c r="I48">
        <f>IF(A48=0,0,+VLOOKUP($A48,'по изворима и контима'!$A$12:H$499,7,FALSE))</f>
        <v>511</v>
      </c>
      <c r="J48">
        <f>IF(A48=0,0,+VLOOKUP($A48,'по изворима и контима'!$A$12:I$499,8,FALSE))</f>
        <v>5112</v>
      </c>
      <c r="K48">
        <f>IF(B48=0,0,+VLOOKUP($A48,'по изворима и контима'!$A$12:J$499,9,FALSE))</f>
        <v>0</v>
      </c>
      <c r="L48" t="e">
        <f>IF($A48=0,0,+VLOOKUP($F48,spisak!$C$11:$F$30,3,FALSE))</f>
        <v>#N/A</v>
      </c>
      <c r="M48" t="e">
        <f>IF($A48=0,0,+VLOOKUP($F48,spisak!$C$11:$F$30,4,FALSE))</f>
        <v>#N/A</v>
      </c>
      <c r="N48" s="140" t="str">
        <f t="shared" ref="N48" si="45">+IF(A48=0,0,"2016-procena")</f>
        <v>2016-procena</v>
      </c>
      <c r="O48" s="122">
        <f>IF(A48=0,0,+VLOOKUP($A48,'по изворима и контима'!$A$12:R$499,COLUMN('по изворима и контима'!L:L),FALSE))</f>
        <v>0</v>
      </c>
    </row>
    <row r="49" spans="1:15">
      <c r="A49">
        <f t="shared" si="43"/>
        <v>7</v>
      </c>
      <c r="B49">
        <f t="shared" si="25"/>
        <v>46</v>
      </c>
      <c r="C49" s="121">
        <f>IF(A49=0,0,+spisak!A$4)</f>
        <v>0</v>
      </c>
      <c r="D49" t="str">
        <f>IF(A49=0,0,+spisak!C$4)</f>
        <v>ПРОГРАМ-</v>
      </c>
      <c r="E49" s="169" t="e">
        <f>IF(A49=0,0,+spisak!#REF!)</f>
        <v>#REF!</v>
      </c>
      <c r="F49" t="str">
        <f>IF(A49=0,0,+VLOOKUP($A49,'по изворима и контима'!$A$12:D$499,4,FALSE))</f>
        <v>изграднњ бјелопољског водовода  друга фаѕа</v>
      </c>
      <c r="G49" t="str">
        <f>IF(A49=0,0,+VLOOKUP($A49,'по изворима и контима'!$A$12:G$499,5,FALSE))</f>
        <v>2</v>
      </c>
      <c r="H49" t="str">
        <f>IF(A49=0,0,+VLOOKUP($A49,'по изворима и контима'!$A$12:H$499,6,FALSE))</f>
        <v>1102</v>
      </c>
      <c r="I49">
        <f>IF(A49=0,0,+VLOOKUP($A49,'по изворима и контима'!$A$12:H$499,7,FALSE))</f>
        <v>511</v>
      </c>
      <c r="J49">
        <f>IF(A49=0,0,+VLOOKUP($A49,'по изворима и контима'!$A$12:I$499,8,FALSE))</f>
        <v>5112</v>
      </c>
      <c r="K49">
        <f>IF(B49=0,0,+VLOOKUP($A49,'по изворима и контима'!$A$12:J$499,9,FALSE))</f>
        <v>0</v>
      </c>
      <c r="L49" t="e">
        <f>IF($A49=0,0,+VLOOKUP($F49,spisak!$C$11:$F$30,3,FALSE))</f>
        <v>#N/A</v>
      </c>
      <c r="M49" t="e">
        <f>IF($A49=0,0,+VLOOKUP($F49,spisak!$C$11:$F$30,4,FALSE))</f>
        <v>#N/A</v>
      </c>
      <c r="N49" s="140" t="str">
        <f t="shared" ref="N49" si="46">+IF(A49=0,0,"2017")</f>
        <v>2017</v>
      </c>
      <c r="O49" s="122">
        <f>IF(A49=0,0,+VLOOKUP($A49,'по изворима и контима'!$A$12:R$499,COLUMN('по изворима и контима'!M:M),FALSE))</f>
        <v>0</v>
      </c>
    </row>
    <row r="50" spans="1:15">
      <c r="A50">
        <f t="shared" si="43"/>
        <v>7</v>
      </c>
      <c r="B50">
        <f t="shared" si="25"/>
        <v>47</v>
      </c>
      <c r="C50" s="121">
        <f>IF(A50=0,0,+spisak!A$4)</f>
        <v>0</v>
      </c>
      <c r="D50" t="str">
        <f>IF(A50=0,0,+spisak!C$4)</f>
        <v>ПРОГРАМ-</v>
      </c>
      <c r="E50" s="169" t="e">
        <f>IF(A50=0,0,+spisak!#REF!)</f>
        <v>#REF!</v>
      </c>
      <c r="F50" t="str">
        <f>IF(A50=0,0,+VLOOKUP($A50,'по изворима и контима'!$A$12:D$499,4,FALSE))</f>
        <v>изграднњ бјелопољског водовода  друга фаѕа</v>
      </c>
      <c r="G50" t="str">
        <f>IF(A50=0,0,+VLOOKUP($A50,'по изворима и контима'!$A$12:G$499,5,FALSE))</f>
        <v>2</v>
      </c>
      <c r="H50" t="str">
        <f>IF(A50=0,0,+VLOOKUP($A50,'по изворима и контима'!$A$12:H$499,6,FALSE))</f>
        <v>1102</v>
      </c>
      <c r="I50">
        <f>IF(A50=0,0,+VLOOKUP($A50,'по изворима и контима'!$A$12:H$499,7,FALSE))</f>
        <v>511</v>
      </c>
      <c r="J50">
        <f>IF(A50=0,0,+VLOOKUP($A50,'по изворима и контима'!$A$12:I$499,8,FALSE))</f>
        <v>5112</v>
      </c>
      <c r="K50">
        <f>IF(B50=0,0,+VLOOKUP($A50,'по изворима и контима'!$A$12:J$499,9,FALSE))</f>
        <v>0</v>
      </c>
      <c r="L50" t="e">
        <f>IF($A50=0,0,+VLOOKUP($F50,spisak!$C$11:$F$30,3,FALSE))</f>
        <v>#N/A</v>
      </c>
      <c r="M50" t="e">
        <f>IF($A50=0,0,+VLOOKUP($F50,spisak!$C$11:$F$30,4,FALSE))</f>
        <v>#N/A</v>
      </c>
      <c r="N50" s="140" t="str">
        <f t="shared" ref="N50" si="47">+IF(A50=0,0,"2018")</f>
        <v>2018</v>
      </c>
      <c r="O50" s="122">
        <f>IF(C50=0,0,+VLOOKUP($A50,'по изворима и контима'!$A$12:R$499,COLUMN('по изворима и контима'!N:N),FALSE))</f>
        <v>0</v>
      </c>
    </row>
    <row r="51" spans="1:15">
      <c r="A51">
        <f t="shared" si="43"/>
        <v>7</v>
      </c>
      <c r="B51">
        <f t="shared" si="25"/>
        <v>48</v>
      </c>
      <c r="C51" s="121">
        <f>IF(A51=0,0,+spisak!A$4)</f>
        <v>0</v>
      </c>
      <c r="D51" t="str">
        <f>IF(A51=0,0,+spisak!C$4)</f>
        <v>ПРОГРАМ-</v>
      </c>
      <c r="E51" s="169" t="e">
        <f>IF(A51=0,0,+spisak!#REF!)</f>
        <v>#REF!</v>
      </c>
      <c r="F51" t="str">
        <f>IF(A51=0,0,+VLOOKUP($A51,'по изворима и контима'!$A$12:D$499,4,FALSE))</f>
        <v>изграднњ бјелопољског водовода  друга фаѕа</v>
      </c>
      <c r="G51" t="str">
        <f>IF(A51=0,0,+VLOOKUP($A51,'по изворима и контима'!$A$12:G$499,5,FALSE))</f>
        <v>2</v>
      </c>
      <c r="H51" t="str">
        <f>IF(A51=0,0,+VLOOKUP($A51,'по изворима и контима'!$A$12:H$499,6,FALSE))</f>
        <v>1102</v>
      </c>
      <c r="I51">
        <f>IF(A51=0,0,+VLOOKUP($A51,'по изворима и контима'!$A$12:H$499,7,FALSE))</f>
        <v>511</v>
      </c>
      <c r="J51">
        <f>IF(A51=0,0,+VLOOKUP($A51,'по изворима и контима'!$A$12:I$499,8,FALSE))</f>
        <v>5112</v>
      </c>
      <c r="K51">
        <f>IF(B51=0,0,+VLOOKUP($A51,'по изворима и контима'!$A$12:J$499,9,FALSE))</f>
        <v>0</v>
      </c>
      <c r="L51" t="e">
        <f>IF($A51=0,0,+VLOOKUP($F51,spisak!$C$11:$F$30,3,FALSE))</f>
        <v>#N/A</v>
      </c>
      <c r="M51" t="e">
        <f>IF($A51=0,0,+VLOOKUP($F51,spisak!$C$11:$F$30,4,FALSE))</f>
        <v>#N/A</v>
      </c>
      <c r="N51" s="140" t="str">
        <f t="shared" ref="N51" si="48">+IF(A51=0,0,"2019")</f>
        <v>2019</v>
      </c>
      <c r="O51" s="122">
        <f>IF(C51=0,0,+VLOOKUP($A51,'по изворима и контима'!$A$12:R$499,COLUMN('по изворима и контима'!O:O),FALSE))</f>
        <v>0</v>
      </c>
    </row>
    <row r="52" spans="1:15">
      <c r="A52">
        <f t="shared" si="43"/>
        <v>7</v>
      </c>
      <c r="B52">
        <f t="shared" si="25"/>
        <v>49</v>
      </c>
      <c r="C52" s="121">
        <f>IF(A52=0,0,+spisak!A$4)</f>
        <v>0</v>
      </c>
      <c r="D52" t="str">
        <f>IF(A52=0,0,+spisak!C$4)</f>
        <v>ПРОГРАМ-</v>
      </c>
      <c r="E52" s="169" t="e">
        <f>IF(A52=0,0,+spisak!#REF!)</f>
        <v>#REF!</v>
      </c>
      <c r="F52" t="str">
        <f>IF(A52=0,0,+VLOOKUP($A52,'по изворима и контима'!$A$12:D$499,4,FALSE))</f>
        <v>изграднњ бјелопољског водовода  друга фаѕа</v>
      </c>
      <c r="G52" t="str">
        <f>IF(A52=0,0,+VLOOKUP($A52,'по изворима и контима'!$A$12:G$499,5,FALSE))</f>
        <v>2</v>
      </c>
      <c r="H52" t="str">
        <f>IF(A52=0,0,+VLOOKUP($A52,'по изворима и контима'!$A$12:H$499,6,FALSE))</f>
        <v>1102</v>
      </c>
      <c r="I52">
        <f>IF(A52=0,0,+VLOOKUP($A52,'по изворима и контима'!$A$12:H$499,7,FALSE))</f>
        <v>511</v>
      </c>
      <c r="J52">
        <f>IF(A52=0,0,+VLOOKUP($A52,'по изворима и контима'!$A$12:I$499,8,FALSE))</f>
        <v>5112</v>
      </c>
      <c r="K52">
        <f>IF(B52=0,0,+VLOOKUP($A52,'по изворима и контима'!$A$12:J$499,9,FALSE))</f>
        <v>0</v>
      </c>
      <c r="L52" t="e">
        <f>IF($A52=0,0,+VLOOKUP($F52,spisak!$C$11:$F$30,3,FALSE))</f>
        <v>#N/A</v>
      </c>
      <c r="M52" t="e">
        <f>IF($A52=0,0,+VLOOKUP($F52,spisak!$C$11:$F$30,4,FALSE))</f>
        <v>#N/A</v>
      </c>
      <c r="N52" s="140" t="str">
        <f t="shared" ref="N52" si="49">+IF(A52=0,0,"nakon 2019")</f>
        <v>nakon 2019</v>
      </c>
      <c r="O52" s="122">
        <f>IF(C52=0,0,+VLOOKUP($A52,'по изворима и контима'!$A$12:R$499,COLUMN('по изворима и контима'!P:P),FALSE))</f>
        <v>0</v>
      </c>
    </row>
    <row r="53" spans="1:15">
      <c r="A53">
        <f>+IF(MAX(A$4:A50)&gt;=A$1,0,MAX(A$4:A50)+1)</f>
        <v>8</v>
      </c>
      <c r="B53">
        <f t="shared" si="1"/>
        <v>50</v>
      </c>
      <c r="C53" s="121">
        <f>IF(A53=0,0,+spisak!A$4)</f>
        <v>0</v>
      </c>
      <c r="D53" t="str">
        <f>IF(A53=0,0,+spisak!C$4)</f>
        <v>ПРОГРАМ-</v>
      </c>
      <c r="E53" s="169" t="e">
        <f>IF(A53=0,0,+spisak!#REF!)</f>
        <v>#REF!</v>
      </c>
      <c r="F53" t="str">
        <f>IF(A53=0,0,+VLOOKUP($A53,'по изворима и контима'!$A$12:D$499,4,FALSE))</f>
        <v>изградља водовода непек и томово насење</v>
      </c>
      <c r="G53" t="str">
        <f>IF(A53=0,0,+VLOOKUP($A53,'по изворима и контима'!$A$12:G$499,5,FALSE))</f>
        <v>2</v>
      </c>
      <c r="H53" t="str">
        <f>IF(A53=0,0,+VLOOKUP($A53,'по изворима и контима'!$A$12:H$499,6,FALSE))</f>
        <v>1102</v>
      </c>
      <c r="I53">
        <f>IF(A53=0,0,+VLOOKUP($A53,'по изворима и контима'!$A$12:H$499,7,FALSE))</f>
        <v>511</v>
      </c>
      <c r="J53">
        <f>IF(A53=0,0,+VLOOKUP($A53,'по изворима и контима'!$A$12:I$499,8,FALSE))</f>
        <v>5114</v>
      </c>
      <c r="K53">
        <f>IF(B53=0,0,+VLOOKUP($A53,'по изворима и контима'!$A$12:J$499,9,FALSE))</f>
        <v>0</v>
      </c>
      <c r="L53" t="e">
        <f>IF($A53=0,0,+VLOOKUP($F53,spisak!$C$11:$F$30,3,FALSE))</f>
        <v>#N/A</v>
      </c>
      <c r="M53" t="e">
        <f>IF($A53=0,0,+VLOOKUP($F53,spisak!$C$11:$F$30,4,FALSE))</f>
        <v>#N/A</v>
      </c>
      <c r="N53" s="140" t="str">
        <f t="shared" ref="N53" si="50">+IF(A53=0,0,"do 2015")</f>
        <v>do 2015</v>
      </c>
      <c r="O53" s="122">
        <f>IF(A53=0,0,+VLOOKUP($A53,'по изворима и контима'!$A$12:L$499,COLUMN('по изворима и контима'!J:J),FALSE))</f>
        <v>0</v>
      </c>
    </row>
    <row r="54" spans="1:15">
      <c r="A54">
        <f t="shared" ref="A54:A59" si="51">+A53</f>
        <v>8</v>
      </c>
      <c r="B54">
        <f t="shared" si="1"/>
        <v>51</v>
      </c>
      <c r="C54" s="121">
        <f>IF(A54=0,0,+spisak!A$4)</f>
        <v>0</v>
      </c>
      <c r="D54" t="str">
        <f>IF(A54=0,0,+spisak!C$4)</f>
        <v>ПРОГРАМ-</v>
      </c>
      <c r="E54" s="169" t="e">
        <f>IF(A54=0,0,+spisak!#REF!)</f>
        <v>#REF!</v>
      </c>
      <c r="F54" t="str">
        <f>IF(A54=0,0,+VLOOKUP($A54,'по изворима и контима'!$A$12:D$499,4,FALSE))</f>
        <v>изградља водовода непек и томово насење</v>
      </c>
      <c r="G54" t="str">
        <f>IF(A54=0,0,+VLOOKUP($A54,'по изворима и контима'!$A$12:G$499,5,FALSE))</f>
        <v>2</v>
      </c>
      <c r="H54" t="str">
        <f>IF(A54=0,0,+VLOOKUP($A54,'по изворима и контима'!$A$12:H$499,6,FALSE))</f>
        <v>1102</v>
      </c>
      <c r="I54">
        <f>IF(A54=0,0,+VLOOKUP($A54,'по изворима и контима'!$A$12:H$499,7,FALSE))</f>
        <v>511</v>
      </c>
      <c r="J54">
        <f>IF(A54=0,0,+VLOOKUP($A54,'по изворима и контима'!$A$12:I$499,8,FALSE))</f>
        <v>5114</v>
      </c>
      <c r="K54">
        <f>IF(B54=0,0,+VLOOKUP($A54,'по изворима и контима'!$A$12:J$499,9,FALSE))</f>
        <v>0</v>
      </c>
      <c r="L54" t="e">
        <f>IF($A54=0,0,+VLOOKUP($F54,spisak!$C$11:$F$30,3,FALSE))</f>
        <v>#N/A</v>
      </c>
      <c r="M54" t="e">
        <f>IF($A54=0,0,+VLOOKUP($F54,spisak!$C$11:$F$30,4,FALSE))</f>
        <v>#N/A</v>
      </c>
      <c r="N54" s="140" t="str">
        <f t="shared" ref="N54" si="52">+IF(A54=0,0,"2016-plan")</f>
        <v>2016-plan</v>
      </c>
      <c r="O54" s="122">
        <f>IF(A54=0,0,+VLOOKUP($A54,'по изворима и контима'!$A$12:R$499,COLUMN('по изворима и контима'!K:K),FALSE))</f>
        <v>0</v>
      </c>
    </row>
    <row r="55" spans="1:15">
      <c r="A55">
        <f t="shared" si="51"/>
        <v>8</v>
      </c>
      <c r="B55">
        <f t="shared" si="1"/>
        <v>52</v>
      </c>
      <c r="C55" s="121">
        <f>IF(A55=0,0,+spisak!A$4)</f>
        <v>0</v>
      </c>
      <c r="D55" t="str">
        <f>IF(A55=0,0,+spisak!C$4)</f>
        <v>ПРОГРАМ-</v>
      </c>
      <c r="E55" s="169" t="e">
        <f>IF(A55=0,0,+spisak!#REF!)</f>
        <v>#REF!</v>
      </c>
      <c r="F55" t="str">
        <f>IF(A55=0,0,+VLOOKUP($A55,'по изворима и контима'!$A$12:D$499,4,FALSE))</f>
        <v>изградља водовода непек и томово насење</v>
      </c>
      <c r="G55" t="str">
        <f>IF(A55=0,0,+VLOOKUP($A55,'по изворима и контима'!$A$12:G$499,5,FALSE))</f>
        <v>2</v>
      </c>
      <c r="H55" t="str">
        <f>IF(A55=0,0,+VLOOKUP($A55,'по изворима и контима'!$A$12:H$499,6,FALSE))</f>
        <v>1102</v>
      </c>
      <c r="I55">
        <f>IF(A55=0,0,+VLOOKUP($A55,'по изворима и контима'!$A$12:H$499,7,FALSE))</f>
        <v>511</v>
      </c>
      <c r="J55">
        <f>IF(A55=0,0,+VLOOKUP($A55,'по изворима и контима'!$A$12:I$499,8,FALSE))</f>
        <v>5114</v>
      </c>
      <c r="K55">
        <f>IF(B55=0,0,+VLOOKUP($A55,'по изворима и контима'!$A$12:J$499,9,FALSE))</f>
        <v>0</v>
      </c>
      <c r="L55" t="e">
        <f>IF($A55=0,0,+VLOOKUP($F55,spisak!$C$11:$F$30,3,FALSE))</f>
        <v>#N/A</v>
      </c>
      <c r="M55" t="e">
        <f>IF($A55=0,0,+VLOOKUP($F55,spisak!$C$11:$F$30,4,FALSE))</f>
        <v>#N/A</v>
      </c>
      <c r="N55" s="140" t="str">
        <f t="shared" ref="N55" si="53">+IF(A55=0,0,"2016-procena")</f>
        <v>2016-procena</v>
      </c>
      <c r="O55" s="122">
        <f>IF(A55=0,0,+VLOOKUP($A55,'по изворима и контима'!$A$12:R$499,COLUMN('по изворима и контима'!L:L),FALSE))</f>
        <v>0</v>
      </c>
    </row>
    <row r="56" spans="1:15">
      <c r="A56">
        <f t="shared" si="51"/>
        <v>8</v>
      </c>
      <c r="B56">
        <f t="shared" si="1"/>
        <v>53</v>
      </c>
      <c r="C56" s="121">
        <f>IF(A56=0,0,+spisak!A$4)</f>
        <v>0</v>
      </c>
      <c r="D56" t="str">
        <f>IF(A56=0,0,+spisak!C$4)</f>
        <v>ПРОГРАМ-</v>
      </c>
      <c r="E56" s="169" t="e">
        <f>IF(A56=0,0,+spisak!#REF!)</f>
        <v>#REF!</v>
      </c>
      <c r="F56" t="str">
        <f>IF(A56=0,0,+VLOOKUP($A56,'по изворима и контима'!$A$12:D$499,4,FALSE))</f>
        <v>изградља водовода непек и томово насење</v>
      </c>
      <c r="G56" t="str">
        <f>IF(A56=0,0,+VLOOKUP($A56,'по изворима и контима'!$A$12:G$499,5,FALSE))</f>
        <v>2</v>
      </c>
      <c r="H56" t="str">
        <f>IF(A56=0,0,+VLOOKUP($A56,'по изворима и контима'!$A$12:H$499,6,FALSE))</f>
        <v>1102</v>
      </c>
      <c r="I56">
        <f>IF(A56=0,0,+VLOOKUP($A56,'по изворима и контима'!$A$12:H$499,7,FALSE))</f>
        <v>511</v>
      </c>
      <c r="J56">
        <f>IF(A56=0,0,+VLOOKUP($A56,'по изворима и контима'!$A$12:I$499,8,FALSE))</f>
        <v>5114</v>
      </c>
      <c r="K56">
        <f>IF(B56=0,0,+VLOOKUP($A56,'по изворима и контима'!$A$12:J$499,9,FALSE))</f>
        <v>0</v>
      </c>
      <c r="L56" t="e">
        <f>IF($A56=0,0,+VLOOKUP($F56,spisak!$C$11:$F$30,3,FALSE))</f>
        <v>#N/A</v>
      </c>
      <c r="M56" t="e">
        <f>IF($A56=0,0,+VLOOKUP($F56,spisak!$C$11:$F$30,4,FALSE))</f>
        <v>#N/A</v>
      </c>
      <c r="N56" s="140" t="str">
        <f t="shared" ref="N56" si="54">+IF(A56=0,0,"2017")</f>
        <v>2017</v>
      </c>
      <c r="O56" s="122">
        <f>IF(A56=0,0,+VLOOKUP($A56,'по изворима и контима'!$A$12:R$499,COLUMN('по изворима и контима'!M:M),FALSE))</f>
        <v>0</v>
      </c>
    </row>
    <row r="57" spans="1:15">
      <c r="A57">
        <f t="shared" si="51"/>
        <v>8</v>
      </c>
      <c r="B57">
        <f t="shared" si="1"/>
        <v>54</v>
      </c>
      <c r="C57" s="121">
        <f>IF(A57=0,0,+spisak!A$4)</f>
        <v>0</v>
      </c>
      <c r="D57" t="str">
        <f>IF(A57=0,0,+spisak!C$4)</f>
        <v>ПРОГРАМ-</v>
      </c>
      <c r="E57" s="169" t="e">
        <f>IF(A57=0,0,+spisak!#REF!)</f>
        <v>#REF!</v>
      </c>
      <c r="F57" t="str">
        <f>IF(A57=0,0,+VLOOKUP($A57,'по изворима и контима'!$A$12:D$499,4,FALSE))</f>
        <v>изградља водовода непек и томово насење</v>
      </c>
      <c r="G57" t="str">
        <f>IF(A57=0,0,+VLOOKUP($A57,'по изворима и контима'!$A$12:G$499,5,FALSE))</f>
        <v>2</v>
      </c>
      <c r="H57" t="str">
        <f>IF(A57=0,0,+VLOOKUP($A57,'по изворима и контима'!$A$12:H$499,6,FALSE))</f>
        <v>1102</v>
      </c>
      <c r="I57">
        <f>IF(A57=0,0,+VLOOKUP($A57,'по изворима и контима'!$A$12:H$499,7,FALSE))</f>
        <v>511</v>
      </c>
      <c r="J57">
        <f>IF(A57=0,0,+VLOOKUP($A57,'по изворима и контима'!$A$12:I$499,8,FALSE))</f>
        <v>5114</v>
      </c>
      <c r="K57">
        <f>IF(B57=0,0,+VLOOKUP($A57,'по изворима и контима'!$A$12:J$499,9,FALSE))</f>
        <v>0</v>
      </c>
      <c r="L57" t="e">
        <f>IF($A57=0,0,+VLOOKUP($F57,spisak!$C$11:$F$30,3,FALSE))</f>
        <v>#N/A</v>
      </c>
      <c r="M57" t="e">
        <f>IF($A57=0,0,+VLOOKUP($F57,spisak!$C$11:$F$30,4,FALSE))</f>
        <v>#N/A</v>
      </c>
      <c r="N57" s="140" t="str">
        <f t="shared" ref="N57" si="55">+IF(A57=0,0,"2018")</f>
        <v>2018</v>
      </c>
      <c r="O57" s="122">
        <f>IF(C57=0,0,+VLOOKUP($A57,'по изворима и контима'!$A$12:R$499,COLUMN('по изворима и контима'!N:N),FALSE))</f>
        <v>0</v>
      </c>
    </row>
    <row r="58" spans="1:15">
      <c r="A58">
        <f t="shared" si="51"/>
        <v>8</v>
      </c>
      <c r="B58">
        <f t="shared" si="1"/>
        <v>55</v>
      </c>
      <c r="C58" s="121">
        <f>IF(A58=0,0,+spisak!A$4)</f>
        <v>0</v>
      </c>
      <c r="D58" t="str">
        <f>IF(A58=0,0,+spisak!C$4)</f>
        <v>ПРОГРАМ-</v>
      </c>
      <c r="E58" s="169" t="e">
        <f>IF(A58=0,0,+spisak!#REF!)</f>
        <v>#REF!</v>
      </c>
      <c r="F58" t="str">
        <f>IF(A58=0,0,+VLOOKUP($A58,'по изворима и контима'!$A$12:D$499,4,FALSE))</f>
        <v>изградља водовода непек и томово насење</v>
      </c>
      <c r="G58" t="str">
        <f>IF(A58=0,0,+VLOOKUP($A58,'по изворима и контима'!$A$12:G$499,5,FALSE))</f>
        <v>2</v>
      </c>
      <c r="H58" t="str">
        <f>IF(A58=0,0,+VLOOKUP($A58,'по изворима и контима'!$A$12:H$499,6,FALSE))</f>
        <v>1102</v>
      </c>
      <c r="I58">
        <f>IF(A58=0,0,+VLOOKUP($A58,'по изворима и контима'!$A$12:H$499,7,FALSE))</f>
        <v>511</v>
      </c>
      <c r="J58">
        <f>IF(A58=0,0,+VLOOKUP($A58,'по изворима и контима'!$A$12:I$499,8,FALSE))</f>
        <v>5114</v>
      </c>
      <c r="K58">
        <f>IF(B58=0,0,+VLOOKUP($A58,'по изворима и контима'!$A$12:J$499,9,FALSE))</f>
        <v>0</v>
      </c>
      <c r="L58" t="e">
        <f>IF($A58=0,0,+VLOOKUP($F58,spisak!$C$11:$F$30,3,FALSE))</f>
        <v>#N/A</v>
      </c>
      <c r="M58" t="e">
        <f>IF($A58=0,0,+VLOOKUP($F58,spisak!$C$11:$F$30,4,FALSE))</f>
        <v>#N/A</v>
      </c>
      <c r="N58" s="140" t="str">
        <f t="shared" ref="N58" si="56">+IF(A58=0,0,"2019")</f>
        <v>2019</v>
      </c>
      <c r="O58" s="122">
        <f>IF(C58=0,0,+VLOOKUP($A58,'по изворима и контима'!$A$12:R$499,COLUMN('по изворима и контима'!O:O),FALSE))</f>
        <v>0</v>
      </c>
    </row>
    <row r="59" spans="1:15">
      <c r="A59">
        <f t="shared" si="51"/>
        <v>8</v>
      </c>
      <c r="B59">
        <f t="shared" si="1"/>
        <v>56</v>
      </c>
      <c r="C59" s="121">
        <f>IF(A59=0,0,+spisak!A$4)</f>
        <v>0</v>
      </c>
      <c r="D59" t="str">
        <f>IF(A59=0,0,+spisak!C$4)</f>
        <v>ПРОГРАМ-</v>
      </c>
      <c r="E59" s="169" t="e">
        <f>IF(A59=0,0,+spisak!#REF!)</f>
        <v>#REF!</v>
      </c>
      <c r="F59" t="str">
        <f>IF(A59=0,0,+VLOOKUP($A59,'по изворима и контима'!$A$12:D$499,4,FALSE))</f>
        <v>изградља водовода непек и томово насење</v>
      </c>
      <c r="G59" t="str">
        <f>IF(A59=0,0,+VLOOKUP($A59,'по изворима и контима'!$A$12:G$499,5,FALSE))</f>
        <v>2</v>
      </c>
      <c r="H59" t="str">
        <f>IF(A59=0,0,+VLOOKUP($A59,'по изворима и контима'!$A$12:H$499,6,FALSE))</f>
        <v>1102</v>
      </c>
      <c r="I59">
        <f>IF(A59=0,0,+VLOOKUP($A59,'по изворима и контима'!$A$12:H$499,7,FALSE))</f>
        <v>511</v>
      </c>
      <c r="J59">
        <f>IF(A59=0,0,+VLOOKUP($A59,'по изворима и контима'!$A$12:I$499,8,FALSE))</f>
        <v>5114</v>
      </c>
      <c r="K59">
        <f>IF(B59=0,0,+VLOOKUP($A59,'по изворима и контима'!$A$12:J$499,9,FALSE))</f>
        <v>0</v>
      </c>
      <c r="L59" t="e">
        <f>IF($A59=0,0,+VLOOKUP($F59,spisak!$C$11:$F$30,3,FALSE))</f>
        <v>#N/A</v>
      </c>
      <c r="M59" t="e">
        <f>IF($A59=0,0,+VLOOKUP($F59,spisak!$C$11:$F$30,4,FALSE))</f>
        <v>#N/A</v>
      </c>
      <c r="N59" s="140" t="str">
        <f t="shared" ref="N59" si="57">+IF(A59=0,0,"nakon 2019")</f>
        <v>nakon 2019</v>
      </c>
      <c r="O59" s="122">
        <f>IF(C59=0,0,+VLOOKUP($A59,'по изворима и контима'!$A$12:R$499,COLUMN('по изворима и контима'!P:P),FALSE))</f>
        <v>0</v>
      </c>
    </row>
    <row r="60" spans="1:1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>
      <c r="A67">
        <f>+IF(MAX(A$4:A64)&gt;=A$1,0,MAX(A$4:A64)+1)</f>
        <v>9</v>
      </c>
      <c r="B67">
        <f t="shared" si="1"/>
        <v>1</v>
      </c>
      <c r="C67" s="121">
        <f>IF(A67=0,0,+spisak!A$4)</f>
        <v>0</v>
      </c>
      <c r="D67" t="str">
        <f>IF(A67=0,0,+spisak!C$4)</f>
        <v>ПРОГРАМ-</v>
      </c>
      <c r="E67" s="169" t="e">
        <f>IF(A67=0,0,+spisak!#REF!)</f>
        <v>#REF!</v>
      </c>
      <c r="F67" t="str">
        <f>IF(A67=0,0,+VLOOKUP($A67,'по изворима и контима'!$A$12:D$499,4,FALSE))</f>
        <v>изграднњ бјелопољског водовода  друга фаѕа</v>
      </c>
      <c r="G67" t="str">
        <f>IF(A67=0,0,+VLOOKUP($A67,'по изворима и контима'!$A$12:G$499,5,FALSE))</f>
        <v>2</v>
      </c>
      <c r="H67" t="str">
        <f>IF(A67=0,0,+VLOOKUP($A67,'по изворима и контима'!$A$12:H$499,6,FALSE))</f>
        <v>1102</v>
      </c>
      <c r="I67">
        <f>IF(A67=0,0,+VLOOKUP($A67,'по изворима и контима'!$A$12:H$499,7,FALSE))</f>
        <v>511</v>
      </c>
      <c r="J67">
        <f>IF(A67=0,0,+VLOOKUP($A67,'по изворима и контима'!$A$12:I$499,8,FALSE))</f>
        <v>5114</v>
      </c>
      <c r="K67">
        <f>IF(B67=0,0,+VLOOKUP($A67,'по изворима и контима'!$A$12:J$499,9,FALSE))</f>
        <v>0</v>
      </c>
      <c r="L67" t="e">
        <f>IF($A67=0,0,+VLOOKUP($F67,spisak!$C$11:$F$30,3,FALSE))</f>
        <v>#N/A</v>
      </c>
      <c r="M67" t="e">
        <f>IF($A67=0,0,+VLOOKUP($F67,spisak!$C$11:$F$30,4,FALSE))</f>
        <v>#N/A</v>
      </c>
      <c r="N67" s="140" t="str">
        <f t="shared" ref="N67" si="66">+IF(A67=0,0,"do 2015")</f>
        <v>do 2015</v>
      </c>
      <c r="O67" s="122">
        <f>IF(A67=0,0,+VLOOKUP($A67,'по изворима и контима'!$A$12:L$499,COLUMN('по изворима и контима'!J:J),FALSE))</f>
        <v>0</v>
      </c>
    </row>
    <row r="68" spans="1:15">
      <c r="A68">
        <f>+A67</f>
        <v>9</v>
      </c>
      <c r="B68">
        <f t="shared" si="1"/>
        <v>2</v>
      </c>
      <c r="C68" s="121">
        <f>IF(A68=0,0,+spisak!A$4)</f>
        <v>0</v>
      </c>
      <c r="D68" t="str">
        <f>IF(A68=0,0,+spisak!C$4)</f>
        <v>ПРОГРАМ-</v>
      </c>
      <c r="E68" s="169" t="e">
        <f>IF(A68=0,0,+spisak!#REF!)</f>
        <v>#REF!</v>
      </c>
      <c r="F68" t="str">
        <f>IF(A68=0,0,+VLOOKUP($A68,'по изворима и контима'!$A$12:D$499,4,FALSE))</f>
        <v>изграднњ бјелопољског водовода  друга фаѕа</v>
      </c>
      <c r="G68" t="str">
        <f>IF(A68=0,0,+VLOOKUP($A68,'по изворима и контима'!$A$12:G$499,5,FALSE))</f>
        <v>2</v>
      </c>
      <c r="H68" t="str">
        <f>IF(A68=0,0,+VLOOKUP($A68,'по изворима и контима'!$A$12:H$499,6,FALSE))</f>
        <v>1102</v>
      </c>
      <c r="I68">
        <f>IF(A68=0,0,+VLOOKUP($A68,'по изворима и контима'!$A$12:H$499,7,FALSE))</f>
        <v>511</v>
      </c>
      <c r="J68">
        <f>IF(A68=0,0,+VLOOKUP($A68,'по изворима и контима'!$A$12:I$499,8,FALSE))</f>
        <v>5114</v>
      </c>
      <c r="K68">
        <f>IF(B68=0,0,+VLOOKUP($A68,'по изворима и контима'!$A$12:J$499,9,FALSE))</f>
        <v>0</v>
      </c>
      <c r="L68" t="e">
        <f>IF($A68=0,0,+VLOOKUP($F68,spisak!$C$11:$F$30,3,FALSE))</f>
        <v>#N/A</v>
      </c>
      <c r="M68" t="e">
        <f>IF($A68=0,0,+VLOOKUP($F68,spisak!$C$11:$F$30,4,FALSE))</f>
        <v>#N/A</v>
      </c>
      <c r="N68" s="140" t="str">
        <f t="shared" ref="N68" si="67">+IF(A68=0,0,"2016-plan")</f>
        <v>2016-plan</v>
      </c>
      <c r="O68" s="122">
        <f>IF(A68=0,0,+VLOOKUP($A68,'по изворима и контима'!$A$12:R$499,COLUMN('по изворима и контима'!K:K),FALSE))</f>
        <v>0</v>
      </c>
    </row>
    <row r="69" spans="1:15">
      <c r="A69">
        <f t="shared" ref="A69:A80" si="68">+A68</f>
        <v>9</v>
      </c>
      <c r="B69">
        <f t="shared" si="1"/>
        <v>3</v>
      </c>
      <c r="C69" s="121">
        <f>IF(A69=0,0,+spisak!A$4)</f>
        <v>0</v>
      </c>
      <c r="D69" t="str">
        <f>IF(A69=0,0,+spisak!C$4)</f>
        <v>ПРОГРАМ-</v>
      </c>
      <c r="E69" s="169" t="e">
        <f>IF(A69=0,0,+spisak!#REF!)</f>
        <v>#REF!</v>
      </c>
      <c r="F69" t="str">
        <f>IF(A69=0,0,+VLOOKUP($A69,'по изворима и контима'!$A$12:D$499,4,FALSE))</f>
        <v>изграднњ бјелопољског водовода  друга фаѕа</v>
      </c>
      <c r="G69" t="str">
        <f>IF(A69=0,0,+VLOOKUP($A69,'по изворима и контима'!$A$12:G$499,5,FALSE))</f>
        <v>2</v>
      </c>
      <c r="H69" t="str">
        <f>IF(A69=0,0,+VLOOKUP($A69,'по изворима и контима'!$A$12:H$499,6,FALSE))</f>
        <v>1102</v>
      </c>
      <c r="I69">
        <f>IF(A69=0,0,+VLOOKUP($A69,'по изворима и контима'!$A$12:H$499,7,FALSE))</f>
        <v>511</v>
      </c>
      <c r="J69">
        <f>IF(A69=0,0,+VLOOKUP($A69,'по изворима и контима'!$A$12:I$499,8,FALSE))</f>
        <v>5114</v>
      </c>
      <c r="K69">
        <f>IF(B69=0,0,+VLOOKUP($A69,'по изворима и контима'!$A$12:J$499,9,FALSE))</f>
        <v>0</v>
      </c>
      <c r="L69" t="e">
        <f>IF($A69=0,0,+VLOOKUP($F69,spisak!$C$11:$F$30,3,FALSE))</f>
        <v>#N/A</v>
      </c>
      <c r="M69" t="e">
        <f>IF($A69=0,0,+VLOOKUP($F69,spisak!$C$11:$F$30,4,FALSE))</f>
        <v>#N/A</v>
      </c>
      <c r="N69" s="140" t="str">
        <f t="shared" ref="N69" si="69">+IF(A69=0,0,"2016-procena")</f>
        <v>2016-procena</v>
      </c>
      <c r="O69" s="122">
        <f>IF(A69=0,0,+VLOOKUP($A69,'по изворима и контима'!$A$12:R$499,COLUMN('по изворима и контима'!L:L),FALSE))</f>
        <v>0</v>
      </c>
    </row>
    <row r="70" spans="1:15">
      <c r="A70">
        <f t="shared" si="68"/>
        <v>9</v>
      </c>
      <c r="B70">
        <f t="shared" si="1"/>
        <v>4</v>
      </c>
      <c r="C70" s="121">
        <f>IF(A70=0,0,+spisak!A$4)</f>
        <v>0</v>
      </c>
      <c r="D70" t="str">
        <f>IF(A70=0,0,+spisak!C$4)</f>
        <v>ПРОГРАМ-</v>
      </c>
      <c r="E70" s="169" t="e">
        <f>IF(A70=0,0,+spisak!#REF!)</f>
        <v>#REF!</v>
      </c>
      <c r="F70" t="str">
        <f>IF(A70=0,0,+VLOOKUP($A70,'по изворима и контима'!$A$12:D$499,4,FALSE))</f>
        <v>изграднњ бјелопољског водовода  друга фаѕа</v>
      </c>
      <c r="G70" t="str">
        <f>IF(A70=0,0,+VLOOKUP($A70,'по изворима и контима'!$A$12:G$499,5,FALSE))</f>
        <v>2</v>
      </c>
      <c r="H70" t="str">
        <f>IF(A70=0,0,+VLOOKUP($A70,'по изворима и контима'!$A$12:H$499,6,FALSE))</f>
        <v>1102</v>
      </c>
      <c r="I70">
        <f>IF(A70=0,0,+VLOOKUP($A70,'по изворима и контима'!$A$12:H$499,7,FALSE))</f>
        <v>511</v>
      </c>
      <c r="J70">
        <f>IF(A70=0,0,+VLOOKUP($A70,'по изворима и контима'!$A$12:I$499,8,FALSE))</f>
        <v>5114</v>
      </c>
      <c r="K70">
        <f>IF(B70=0,0,+VLOOKUP($A70,'по изворима и контима'!$A$12:J$499,9,FALSE))</f>
        <v>0</v>
      </c>
      <c r="L70" t="e">
        <f>IF($A70=0,0,+VLOOKUP($F70,spisak!$C$11:$F$30,3,FALSE))</f>
        <v>#N/A</v>
      </c>
      <c r="M70" t="e">
        <f>IF($A70=0,0,+VLOOKUP($F70,spisak!$C$11:$F$30,4,FALSE))</f>
        <v>#N/A</v>
      </c>
      <c r="N70" s="140" t="str">
        <f t="shared" ref="N70" si="70">+IF(A70=0,0,"2017")</f>
        <v>2017</v>
      </c>
      <c r="O70" s="122">
        <f>IF(A70=0,0,+VLOOKUP($A70,'по изворима и контима'!$A$12:R$499,COLUMN('по изворима и контима'!M:M),FALSE))</f>
        <v>0</v>
      </c>
    </row>
    <row r="71" spans="1:15">
      <c r="A71">
        <f t="shared" si="68"/>
        <v>9</v>
      </c>
      <c r="B71">
        <f t="shared" si="1"/>
        <v>5</v>
      </c>
      <c r="C71" s="121">
        <f>IF(A71=0,0,+spisak!A$4)</f>
        <v>0</v>
      </c>
      <c r="D71" t="str">
        <f>IF(A71=0,0,+spisak!C$4)</f>
        <v>ПРОГРАМ-</v>
      </c>
      <c r="E71" s="169" t="e">
        <f>IF(A71=0,0,+spisak!#REF!)</f>
        <v>#REF!</v>
      </c>
      <c r="F71" t="str">
        <f>IF(A71=0,0,+VLOOKUP($A71,'по изворима и контима'!$A$12:D$499,4,FALSE))</f>
        <v>изграднњ бјелопољског водовода  друга фаѕа</v>
      </c>
      <c r="G71" t="str">
        <f>IF(A71=0,0,+VLOOKUP($A71,'по изворима и контима'!$A$12:G$499,5,FALSE))</f>
        <v>2</v>
      </c>
      <c r="H71" t="str">
        <f>IF(A71=0,0,+VLOOKUP($A71,'по изворима и контима'!$A$12:H$499,6,FALSE))</f>
        <v>1102</v>
      </c>
      <c r="I71">
        <f>IF(A71=0,0,+VLOOKUP($A71,'по изворима и контима'!$A$12:H$499,7,FALSE))</f>
        <v>511</v>
      </c>
      <c r="J71">
        <f>IF(A71=0,0,+VLOOKUP($A71,'по изворима и контима'!$A$12:I$499,8,FALSE))</f>
        <v>5114</v>
      </c>
      <c r="K71">
        <f>IF(B71=0,0,+VLOOKUP($A71,'по изворима и контима'!$A$12:J$499,9,FALSE))</f>
        <v>0</v>
      </c>
      <c r="L71" t="e">
        <f>IF($A71=0,0,+VLOOKUP($F71,spisak!$C$11:$F$30,3,FALSE))</f>
        <v>#N/A</v>
      </c>
      <c r="M71" t="e">
        <f>IF($A71=0,0,+VLOOKUP($F71,spisak!$C$11:$F$30,4,FALSE))</f>
        <v>#N/A</v>
      </c>
      <c r="N71" s="140" t="str">
        <f t="shared" ref="N71" si="71">+IF(A71=0,0,"2018")</f>
        <v>2018</v>
      </c>
      <c r="O71" s="122">
        <f>IF(C71=0,0,+VLOOKUP($A71,'по изворима и контима'!$A$12:R$499,COLUMN('по изворима и контима'!N:N),FALSE))</f>
        <v>0</v>
      </c>
    </row>
    <row r="72" spans="1:15">
      <c r="A72">
        <f t="shared" si="68"/>
        <v>9</v>
      </c>
      <c r="B72">
        <f t="shared" ref="B72:B135" si="72">+IF(A72&gt;0,+B71+1,0)</f>
        <v>6</v>
      </c>
      <c r="C72" s="121">
        <f>IF(A72=0,0,+spisak!A$4)</f>
        <v>0</v>
      </c>
      <c r="D72" t="str">
        <f>IF(A72=0,0,+spisak!C$4)</f>
        <v>ПРОГРАМ-</v>
      </c>
      <c r="E72" s="169" t="e">
        <f>IF(A72=0,0,+spisak!#REF!)</f>
        <v>#REF!</v>
      </c>
      <c r="F72" t="str">
        <f>IF(A72=0,0,+VLOOKUP($A72,'по изворима и контима'!$A$12:D$499,4,FALSE))</f>
        <v>изграднњ бјелопољског водовода  друга фаѕа</v>
      </c>
      <c r="G72" t="str">
        <f>IF(A72=0,0,+VLOOKUP($A72,'по изворима и контима'!$A$12:G$499,5,FALSE))</f>
        <v>2</v>
      </c>
      <c r="H72" t="str">
        <f>IF(A72=0,0,+VLOOKUP($A72,'по изворима и контима'!$A$12:H$499,6,FALSE))</f>
        <v>1102</v>
      </c>
      <c r="I72">
        <f>IF(A72=0,0,+VLOOKUP($A72,'по изворима и контима'!$A$12:H$499,7,FALSE))</f>
        <v>511</v>
      </c>
      <c r="J72">
        <f>IF(A72=0,0,+VLOOKUP($A72,'по изворима и контима'!$A$12:I$499,8,FALSE))</f>
        <v>5114</v>
      </c>
      <c r="K72">
        <f>IF(B72=0,0,+VLOOKUP($A72,'по изворима и контима'!$A$12:J$499,9,FALSE))</f>
        <v>0</v>
      </c>
      <c r="L72" t="e">
        <f>IF($A72=0,0,+VLOOKUP($F72,spisak!$C$11:$F$30,3,FALSE))</f>
        <v>#N/A</v>
      </c>
      <c r="M72" t="e">
        <f>IF($A72=0,0,+VLOOKUP($F72,spisak!$C$11:$F$30,4,FALSE))</f>
        <v>#N/A</v>
      </c>
      <c r="N72" s="140" t="str">
        <f t="shared" ref="N72" si="73">+IF(A72=0,0,"2019")</f>
        <v>2019</v>
      </c>
      <c r="O72" s="122">
        <f>IF(C72=0,0,+VLOOKUP($A72,'по изворима и контима'!$A$12:R$499,COLUMN('по изворима и контима'!O:O),FALSE))</f>
        <v>0</v>
      </c>
    </row>
    <row r="73" spans="1:15">
      <c r="A73">
        <f t="shared" si="68"/>
        <v>9</v>
      </c>
      <c r="B73">
        <f t="shared" si="72"/>
        <v>7</v>
      </c>
      <c r="C73" s="121">
        <f>IF(A73=0,0,+spisak!A$4)</f>
        <v>0</v>
      </c>
      <c r="D73" t="str">
        <f>IF(A73=0,0,+spisak!C$4)</f>
        <v>ПРОГРАМ-</v>
      </c>
      <c r="E73" s="169" t="e">
        <f>IF(A73=0,0,+spisak!#REF!)</f>
        <v>#REF!</v>
      </c>
      <c r="F73" t="str">
        <f>IF(A73=0,0,+VLOOKUP($A73,'по изворима и контима'!$A$12:D$499,4,FALSE))</f>
        <v>изграднњ бјелопољског водовода  друга фаѕа</v>
      </c>
      <c r="G73" t="str">
        <f>IF(A73=0,0,+VLOOKUP($A73,'по изворима и контима'!$A$12:G$499,5,FALSE))</f>
        <v>2</v>
      </c>
      <c r="H73" t="str">
        <f>IF(A73=0,0,+VLOOKUP($A73,'по изворима и контима'!$A$12:H$499,6,FALSE))</f>
        <v>1102</v>
      </c>
      <c r="I73">
        <f>IF(A73=0,0,+VLOOKUP($A73,'по изворима и контима'!$A$12:H$499,7,FALSE))</f>
        <v>511</v>
      </c>
      <c r="J73">
        <f>IF(A73=0,0,+VLOOKUP($A73,'по изворима и контима'!$A$12:I$499,8,FALSE))</f>
        <v>5114</v>
      </c>
      <c r="K73">
        <f>IF(B73=0,0,+VLOOKUP($A73,'по изворима и контима'!$A$12:J$499,9,FALSE))</f>
        <v>0</v>
      </c>
      <c r="L73" t="e">
        <f>IF($A73=0,0,+VLOOKUP($F73,spisak!$C$11:$F$30,3,FALSE))</f>
        <v>#N/A</v>
      </c>
      <c r="M73" t="e">
        <f>IF($A73=0,0,+VLOOKUP($F73,spisak!$C$11:$F$30,4,FALSE))</f>
        <v>#N/A</v>
      </c>
      <c r="N73" s="140" t="str">
        <f t="shared" ref="N73" si="74">+IF(A73=0,0,"nakon 2019")</f>
        <v>nakon 2019</v>
      </c>
      <c r="O73" s="122">
        <f>IF(C73=0,0,+VLOOKUP($A73,'по изворима и контима'!$A$12:R$499,COLUMN('по изворима и контима'!P:P),FALSE))</f>
        <v>0</v>
      </c>
    </row>
    <row r="74" spans="1:1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>
      <c r="O648" s="140"/>
    </row>
    <row r="649" spans="1:15">
      <c r="O649" s="140"/>
    </row>
    <row r="650" spans="1:15">
      <c r="O650" s="140"/>
    </row>
    <row r="651" spans="1:15">
      <c r="O651" s="140"/>
    </row>
    <row r="652" spans="1:15">
      <c r="O652" s="140"/>
    </row>
    <row r="653" spans="1:15">
      <c r="O653" s="140"/>
    </row>
    <row r="654" spans="1:15">
      <c r="O654" s="140"/>
    </row>
    <row r="655" spans="1:15">
      <c r="O655" s="140"/>
    </row>
    <row r="656" spans="1:15">
      <c r="O656" s="140"/>
    </row>
    <row r="657" spans="15:15">
      <c r="O657" s="140"/>
    </row>
    <row r="658" spans="15:15">
      <c r="O658" s="140"/>
    </row>
    <row r="659" spans="15:15">
      <c r="O659" s="140"/>
    </row>
    <row r="660" spans="15:15">
      <c r="O660" s="140"/>
    </row>
    <row r="661" spans="15:15">
      <c r="O661" s="140"/>
    </row>
    <row r="662" spans="15:15">
      <c r="O662" s="140"/>
    </row>
    <row r="663" spans="15:15">
      <c r="O663" s="140"/>
    </row>
    <row r="664" spans="15:15">
      <c r="O664" s="140"/>
    </row>
    <row r="665" spans="15:15">
      <c r="O665" s="140"/>
    </row>
    <row r="666" spans="15:15">
      <c r="O666" s="140"/>
    </row>
    <row r="667" spans="15:15">
      <c r="O667" s="140"/>
    </row>
    <row r="668" spans="15:15">
      <c r="O668" s="140"/>
    </row>
    <row r="669" spans="15:15">
      <c r="O669" s="140"/>
    </row>
    <row r="670" spans="15:15">
      <c r="O670" s="140"/>
    </row>
    <row r="671" spans="15:15">
      <c r="O671" s="140"/>
    </row>
    <row r="672" spans="15:15">
      <c r="O672" s="140"/>
    </row>
    <row r="673" spans="15:15">
      <c r="O673" s="140"/>
    </row>
    <row r="674" spans="15:15">
      <c r="O674" s="140"/>
    </row>
    <row r="675" spans="15:15">
      <c r="O675" s="140"/>
    </row>
    <row r="676" spans="15:15">
      <c r="O676" s="140"/>
    </row>
    <row r="677" spans="15:15">
      <c r="O677" s="140"/>
    </row>
    <row r="678" spans="15:15">
      <c r="O678" s="140"/>
    </row>
    <row r="679" spans="15:15">
      <c r="O679" s="140"/>
    </row>
    <row r="680" spans="15:15">
      <c r="O680" s="140"/>
    </row>
    <row r="681" spans="15:15">
      <c r="O681" s="140"/>
    </row>
    <row r="682" spans="15:15">
      <c r="O682" s="140"/>
    </row>
    <row r="683" spans="15:15">
      <c r="O683" s="140"/>
    </row>
    <row r="684" spans="15:15">
      <c r="O684" s="140"/>
    </row>
    <row r="685" spans="15:15">
      <c r="O685" s="140"/>
    </row>
    <row r="686" spans="15:15">
      <c r="O686" s="140"/>
    </row>
    <row r="687" spans="15:15">
      <c r="O687" s="140"/>
    </row>
    <row r="688" spans="15:15">
      <c r="O688" s="140"/>
    </row>
    <row r="689" spans="15:15">
      <c r="O689" s="140"/>
    </row>
    <row r="690" spans="15:1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B4"/>
  <sheetViews>
    <sheetView workbookViewId="0">
      <selection activeCell="B4" sqref="B4"/>
    </sheetView>
  </sheetViews>
  <sheetFormatPr defaultRowHeight="15"/>
  <cols>
    <col min="1" max="1" width="9.140625" style="126"/>
    <col min="2" max="2" width="38.7109375" customWidth="1"/>
  </cols>
  <sheetData>
    <row r="2" spans="1:2">
      <c r="A2" s="126">
        <v>1</v>
      </c>
      <c r="B2" t="s">
        <v>800</v>
      </c>
    </row>
    <row r="3" spans="1:2">
      <c r="A3" s="126">
        <v>2</v>
      </c>
      <c r="B3" t="s">
        <v>802</v>
      </c>
    </row>
    <row r="4" spans="1:2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D2"/>
  <sheetViews>
    <sheetView workbookViewId="0">
      <selection activeCell="A2" sqref="A2:XFD2"/>
    </sheetView>
  </sheetViews>
  <sheetFormatPr defaultRowHeight="1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596"/>
  <sheetViews>
    <sheetView topLeftCell="E2" zoomScale="80" zoomScaleNormal="80" workbookViewId="0">
      <selection activeCell="N23" sqref="N23"/>
    </sheetView>
  </sheetViews>
  <sheetFormatPr defaultRowHeight="14.25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>
      <c r="A1" s="227" t="s">
        <v>729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9"/>
      <c r="Q1" s="173"/>
    </row>
    <row r="2" spans="1:23" ht="18.75" thickBot="1">
      <c r="A2" s="239" t="s">
        <v>779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1"/>
      <c r="Q2" s="174"/>
    </row>
    <row r="3" spans="1:23" ht="15" thickBot="1">
      <c r="A3" s="235" t="s">
        <v>456</v>
      </c>
      <c r="B3" s="236"/>
      <c r="C3" s="236"/>
      <c r="D3" s="236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>
      <c r="A4" s="128">
        <f>spisak!$A$4</f>
        <v>0</v>
      </c>
      <c r="C4" s="233" t="str">
        <f>spisak!$C$4</f>
        <v>ПРОГРАМ-</v>
      </c>
      <c r="D4" s="234"/>
      <c r="E4" s="234"/>
      <c r="F4" s="234"/>
      <c r="G4" s="234"/>
      <c r="H4" s="234"/>
      <c r="I4" s="234"/>
      <c r="J4" s="170"/>
      <c r="K4" s="166"/>
      <c r="L4" s="66"/>
    </row>
    <row r="5" spans="1:23" ht="15" thickBot="1">
      <c r="A5" s="237"/>
      <c r="B5" s="238"/>
      <c r="C5" s="238"/>
      <c r="D5" s="238"/>
      <c r="E5" s="171"/>
      <c r="F5" s="171"/>
      <c r="I5" s="66"/>
      <c r="J5" s="66"/>
      <c r="K5" s="66"/>
      <c r="L5" s="66"/>
    </row>
    <row r="6" spans="1:23" ht="15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>
      <c r="A8" s="65">
        <f>27*spisak!A8</f>
        <v>0</v>
      </c>
      <c r="L8" s="161" t="s">
        <v>803</v>
      </c>
      <c r="M8" s="74"/>
      <c r="N8" s="75"/>
    </row>
    <row r="9" spans="1:23" ht="60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2" t="s">
        <v>677</v>
      </c>
      <c r="N35" s="212"/>
      <c r="O35" s="212"/>
      <c r="P35" s="111"/>
      <c r="Q35" s="111"/>
    </row>
    <row r="36" spans="1:17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>
      <c r="B524" s="81"/>
      <c r="C524" s="81"/>
    </row>
    <row r="525" spans="2:15">
      <c r="B525" s="81"/>
      <c r="C525" s="81"/>
    </row>
    <row r="526" spans="2:15">
      <c r="B526" s="81"/>
      <c r="C526" s="81"/>
    </row>
    <row r="527" spans="2:15">
      <c r="B527" s="81"/>
      <c r="C527" s="81"/>
    </row>
    <row r="528" spans="2:15">
      <c r="B528" s="81"/>
      <c r="C528" s="81"/>
    </row>
    <row r="529" spans="2:3">
      <c r="B529" s="81"/>
      <c r="C529" s="81"/>
    </row>
    <row r="530" spans="2:3">
      <c r="B530" s="81"/>
      <c r="C530" s="81"/>
    </row>
    <row r="531" spans="2:3">
      <c r="B531" s="81"/>
      <c r="C531" s="81"/>
    </row>
    <row r="532" spans="2:3">
      <c r="B532" s="81"/>
      <c r="C532" s="81"/>
    </row>
    <row r="533" spans="2:3">
      <c r="B533" s="81"/>
      <c r="C533" s="81"/>
    </row>
    <row r="534" spans="2:3">
      <c r="B534" s="81"/>
      <c r="C534" s="81"/>
    </row>
    <row r="535" spans="2:3">
      <c r="B535" s="81"/>
      <c r="C535" s="81"/>
    </row>
    <row r="536" spans="2:3">
      <c r="B536" s="81"/>
      <c r="C536" s="81"/>
    </row>
    <row r="537" spans="2:3">
      <c r="B537" s="81"/>
      <c r="C537" s="81"/>
    </row>
    <row r="538" spans="2:3">
      <c r="B538" s="81"/>
      <c r="C538" s="81"/>
    </row>
    <row r="539" spans="2:3">
      <c r="B539" s="81"/>
      <c r="C539" s="81"/>
    </row>
    <row r="540" spans="2:3">
      <c r="B540" s="81"/>
      <c r="C540" s="81"/>
    </row>
    <row r="541" spans="2:3">
      <c r="B541" s="81"/>
      <c r="C541" s="81"/>
    </row>
    <row r="542" spans="2:3">
      <c r="B542" s="81"/>
      <c r="C542" s="81"/>
    </row>
    <row r="543" spans="2:3">
      <c r="B543" s="81"/>
      <c r="C543" s="81"/>
    </row>
    <row r="544" spans="2:3">
      <c r="B544" s="81"/>
      <c r="C544" s="81"/>
    </row>
    <row r="545" spans="2:3">
      <c r="B545" s="81"/>
      <c r="C545" s="81"/>
    </row>
    <row r="546" spans="2:3">
      <c r="B546" s="81"/>
      <c r="C546" s="81"/>
    </row>
    <row r="547" spans="2:3">
      <c r="B547" s="81"/>
      <c r="C547" s="81"/>
    </row>
    <row r="548" spans="2:3">
      <c r="B548" s="81"/>
      <c r="C548" s="81"/>
    </row>
    <row r="549" spans="2:3">
      <c r="B549" s="81"/>
      <c r="C549" s="81"/>
    </row>
    <row r="550" spans="2:3">
      <c r="B550" s="81"/>
      <c r="C550" s="81"/>
    </row>
    <row r="551" spans="2:3">
      <c r="B551" s="81"/>
      <c r="C551" s="81"/>
    </row>
    <row r="552" spans="2:3">
      <c r="B552" s="81"/>
      <c r="C552" s="81"/>
    </row>
    <row r="553" spans="2:3">
      <c r="B553" s="81"/>
      <c r="C553" s="81"/>
    </row>
    <row r="554" spans="2:3">
      <c r="B554" s="81"/>
      <c r="C554" s="81"/>
    </row>
    <row r="555" spans="2:3">
      <c r="B555" s="81"/>
      <c r="C555" s="81"/>
    </row>
    <row r="556" spans="2:3">
      <c r="B556" s="81"/>
      <c r="C556" s="81"/>
    </row>
    <row r="557" spans="2:3">
      <c r="B557" s="81"/>
      <c r="C557" s="81"/>
    </row>
    <row r="558" spans="2:3">
      <c r="B558" s="81"/>
      <c r="C558" s="81"/>
    </row>
    <row r="559" spans="2:3">
      <c r="B559" s="81"/>
      <c r="C559" s="81"/>
    </row>
    <row r="560" spans="2:3">
      <c r="B560" s="81"/>
      <c r="C560" s="81"/>
    </row>
    <row r="561" spans="2:3">
      <c r="B561" s="81"/>
      <c r="C561" s="81"/>
    </row>
    <row r="562" spans="2:3">
      <c r="B562" s="81"/>
      <c r="C562" s="81"/>
    </row>
    <row r="563" spans="2:3">
      <c r="B563" s="81"/>
      <c r="C563" s="81"/>
    </row>
    <row r="564" spans="2:3">
      <c r="B564" s="81"/>
      <c r="C564" s="81"/>
    </row>
    <row r="565" spans="2:3">
      <c r="B565" s="81"/>
      <c r="C565" s="81"/>
    </row>
    <row r="566" spans="2:3">
      <c r="B566" s="81"/>
      <c r="C566" s="81"/>
    </row>
    <row r="567" spans="2:3">
      <c r="B567" s="81"/>
      <c r="C567" s="81"/>
    </row>
    <row r="568" spans="2:3">
      <c r="B568" s="81"/>
      <c r="C568" s="81"/>
    </row>
    <row r="569" spans="2:3">
      <c r="B569" s="81"/>
      <c r="C569" s="81"/>
    </row>
    <row r="570" spans="2:3">
      <c r="B570" s="81"/>
      <c r="C570" s="81"/>
    </row>
    <row r="571" spans="2:3">
      <c r="B571" s="81"/>
      <c r="C571" s="81"/>
    </row>
    <row r="572" spans="2:3">
      <c r="B572" s="81"/>
      <c r="C572" s="81"/>
    </row>
    <row r="573" spans="2:3">
      <c r="B573" s="81"/>
      <c r="C573" s="81"/>
    </row>
    <row r="574" spans="2:3">
      <c r="B574" s="81"/>
      <c r="C574" s="81"/>
    </row>
    <row r="575" spans="2:3">
      <c r="B575" s="81"/>
      <c r="C575" s="81"/>
    </row>
    <row r="576" spans="2:3">
      <c r="B576" s="81"/>
      <c r="C576" s="81"/>
    </row>
    <row r="577" spans="2:3">
      <c r="B577" s="81"/>
      <c r="C577" s="81"/>
    </row>
    <row r="578" spans="2:3">
      <c r="B578" s="81"/>
      <c r="C578" s="81"/>
    </row>
    <row r="579" spans="2:3">
      <c r="B579" s="81"/>
      <c r="C579" s="81"/>
    </row>
    <row r="580" spans="2:3">
      <c r="B580" s="81"/>
      <c r="C580" s="81"/>
    </row>
    <row r="581" spans="2:3">
      <c r="B581" s="81"/>
      <c r="C581" s="81"/>
    </row>
    <row r="582" spans="2:3">
      <c r="B582" s="81"/>
      <c r="C582" s="81"/>
    </row>
    <row r="583" spans="2:3">
      <c r="B583" s="81"/>
      <c r="C583" s="81"/>
    </row>
    <row r="584" spans="2:3">
      <c r="B584" s="81"/>
      <c r="C584" s="81"/>
    </row>
    <row r="585" spans="2:3">
      <c r="B585" s="81"/>
      <c r="C585" s="81"/>
    </row>
    <row r="586" spans="2:3">
      <c r="B586" s="81"/>
      <c r="C586" s="81"/>
    </row>
    <row r="587" spans="2:3">
      <c r="B587" s="81"/>
      <c r="C587" s="81"/>
    </row>
    <row r="588" spans="2:3">
      <c r="B588" s="81"/>
      <c r="C588" s="81"/>
    </row>
    <row r="589" spans="2:3">
      <c r="B589" s="81"/>
      <c r="C589" s="81"/>
    </row>
    <row r="590" spans="2:3">
      <c r="B590" s="81"/>
      <c r="C590" s="81"/>
    </row>
    <row r="591" spans="2:3">
      <c r="B591" s="81"/>
      <c r="C591" s="81"/>
    </row>
    <row r="592" spans="2:3">
      <c r="B592" s="81"/>
      <c r="C592" s="81"/>
    </row>
    <row r="593" spans="2:3">
      <c r="B593" s="81"/>
      <c r="C593" s="81"/>
    </row>
    <row r="594" spans="2:3">
      <c r="B594" s="81"/>
      <c r="C594" s="81"/>
    </row>
    <row r="595" spans="2:3">
      <c r="B595" s="81"/>
      <c r="C595" s="81"/>
    </row>
    <row r="596" spans="2:3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Z596"/>
  <sheetViews>
    <sheetView showZeros="0" zoomScale="70" zoomScaleNormal="70" zoomScaleSheetLayoutView="70" workbookViewId="0">
      <pane xSplit="8" ySplit="11" topLeftCell="T12" activePane="bottomRight" state="frozen"/>
      <selection pane="topRight" activeCell="F1" sqref="F1"/>
      <selection pane="bottomLeft" activeCell="A13" sqref="A13"/>
      <selection pane="bottomRight" activeCell="H20" sqref="H20"/>
    </sheetView>
  </sheetViews>
  <sheetFormatPr defaultRowHeight="14.25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>
      <c r="A1" s="227" t="s">
        <v>729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9"/>
    </row>
    <row r="2" spans="1:26" ht="18.75" customHeight="1" thickBot="1">
      <c r="A2" s="230" t="s">
        <v>971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2"/>
    </row>
    <row r="3" spans="1:26" ht="15" thickBot="1">
      <c r="A3" s="235" t="s">
        <v>818</v>
      </c>
      <c r="B3" s="236"/>
      <c r="C3" s="236"/>
      <c r="D3" s="236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>
      <c r="A4" s="128">
        <f>spisak!$A$4</f>
        <v>0</v>
      </c>
      <c r="C4" s="233" t="str">
        <f>[2]spisak!$C$4</f>
        <v>ПРОГРАМ-2   КОМУНАЛНЕ ДЕЛАТНОСТИ</v>
      </c>
      <c r="D4" s="234"/>
      <c r="E4" s="234"/>
      <c r="F4" s="234"/>
      <c r="G4" s="234"/>
      <c r="H4" s="234"/>
      <c r="I4" s="234"/>
      <c r="J4" s="176"/>
      <c r="K4" s="166"/>
      <c r="L4" s="66"/>
    </row>
    <row r="5" spans="1:26" ht="16.5" customHeight="1" thickBot="1">
      <c r="A5" s="237"/>
      <c r="B5" s="238"/>
      <c r="C5" s="238"/>
      <c r="D5" s="238"/>
      <c r="E5" s="177"/>
      <c r="F5" s="177"/>
      <c r="I5" s="66"/>
      <c r="J5" s="66"/>
      <c r="K5" s="66"/>
      <c r="L5" s="66"/>
    </row>
    <row r="6" spans="1:26" ht="18.75" customHeight="1">
      <c r="L6" s="68">
        <f>spisak!K$6</f>
        <v>0</v>
      </c>
      <c r="M6" s="69"/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>
      <c r="L7" s="72">
        <f>SUM(L12:L49)</f>
        <v>0</v>
      </c>
      <c r="M7" s="72">
        <f>SUM(M12:M49)</f>
        <v>34471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985</v>
      </c>
      <c r="M9" s="202" t="s">
        <v>798</v>
      </c>
      <c r="N9" s="202" t="s">
        <v>988</v>
      </c>
      <c r="O9" s="202" t="s">
        <v>986</v>
      </c>
      <c r="P9" s="202" t="s">
        <v>987</v>
      </c>
      <c r="Q9" s="202" t="s">
        <v>974</v>
      </c>
      <c r="R9" s="202" t="s">
        <v>975</v>
      </c>
      <c r="S9" s="202" t="s">
        <v>976</v>
      </c>
      <c r="T9" s="202" t="s">
        <v>977</v>
      </c>
      <c r="U9" s="202" t="s">
        <v>810</v>
      </c>
      <c r="V9" s="202" t="s">
        <v>978</v>
      </c>
      <c r="W9" s="206" t="s">
        <v>979</v>
      </c>
      <c r="X9" s="202" t="s">
        <v>980</v>
      </c>
      <c r="Y9" s="202" t="s">
        <v>981</v>
      </c>
      <c r="Z9" s="202" t="s">
        <v>804</v>
      </c>
    </row>
    <row r="10" spans="1:26" ht="15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982</v>
      </c>
      <c r="Y10" s="204" t="s">
        <v>983</v>
      </c>
      <c r="Z10" s="204" t="s">
        <v>984</v>
      </c>
    </row>
    <row r="11" spans="1:26" ht="15" hidden="1" customHeight="1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209" t="s">
        <v>989</v>
      </c>
      <c r="E12" s="180" t="s">
        <v>275</v>
      </c>
      <c r="F12" s="180" t="s">
        <v>71</v>
      </c>
      <c r="G12" s="181">
        <v>511</v>
      </c>
      <c r="H12" s="182">
        <v>5112</v>
      </c>
      <c r="I12" s="102"/>
      <c r="J12" s="103"/>
      <c r="K12" s="103"/>
      <c r="L12" s="103"/>
      <c r="M12" s="103">
        <v>6000</v>
      </c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209" t="s">
        <v>990</v>
      </c>
      <c r="E13" s="183" t="s">
        <v>275</v>
      </c>
      <c r="F13" s="183" t="s">
        <v>71</v>
      </c>
      <c r="G13" s="184">
        <v>511</v>
      </c>
      <c r="H13" s="185">
        <v>5112</v>
      </c>
      <c r="I13" s="96"/>
      <c r="J13" s="97"/>
      <c r="K13" s="97"/>
      <c r="L13" s="97"/>
      <c r="M13" s="97">
        <v>1000</v>
      </c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>
      <c r="A14" s="99">
        <f t="shared" ref="A14:A31" si="1">A13+1</f>
        <v>3</v>
      </c>
      <c r="B14" s="100" t="e">
        <f>VLOOKUP(D14,spisak!$C$11:$D$30,2,FALSE)</f>
        <v>#N/A</v>
      </c>
      <c r="C14" s="100" t="e">
        <f t="shared" si="0"/>
        <v>#N/A</v>
      </c>
      <c r="D14" s="209" t="s">
        <v>991</v>
      </c>
      <c r="E14" s="180" t="s">
        <v>275</v>
      </c>
      <c r="F14" s="180" t="s">
        <v>71</v>
      </c>
      <c r="G14" s="181">
        <v>511</v>
      </c>
      <c r="H14" s="182">
        <v>5112</v>
      </c>
      <c r="I14" s="102"/>
      <c r="J14" s="103"/>
      <c r="K14" s="103"/>
      <c r="L14" s="103"/>
      <c r="M14" s="103">
        <v>10000</v>
      </c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>
      <c r="A15" s="104">
        <f t="shared" si="1"/>
        <v>4</v>
      </c>
      <c r="B15" s="105" t="e">
        <f>VLOOKUP(D15,spisak!$C$11:$D$30,2,FALSE)</f>
        <v>#N/A</v>
      </c>
      <c r="C15" s="105" t="e">
        <f t="shared" si="0"/>
        <v>#N/A</v>
      </c>
      <c r="D15" s="209" t="s">
        <v>992</v>
      </c>
      <c r="E15" s="186" t="s">
        <v>275</v>
      </c>
      <c r="F15" s="186" t="s">
        <v>71</v>
      </c>
      <c r="G15" s="184">
        <v>511</v>
      </c>
      <c r="H15" s="185">
        <v>5112</v>
      </c>
      <c r="I15" s="106"/>
      <c r="J15" s="178"/>
      <c r="K15" s="178"/>
      <c r="L15" s="97"/>
      <c r="M15" s="97">
        <v>4000</v>
      </c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>
      <c r="A16" s="99">
        <f t="shared" si="1"/>
        <v>5</v>
      </c>
      <c r="B16" s="100" t="e">
        <f>VLOOKUP(D16,spisak!$C$11:$D$30,2,FALSE)</f>
        <v>#N/A</v>
      </c>
      <c r="C16" s="100" t="e">
        <f t="shared" si="0"/>
        <v>#N/A</v>
      </c>
      <c r="D16" s="209" t="s">
        <v>993</v>
      </c>
      <c r="E16" s="187" t="s">
        <v>275</v>
      </c>
      <c r="F16" s="187" t="s">
        <v>71</v>
      </c>
      <c r="G16" s="181">
        <v>511</v>
      </c>
      <c r="H16" s="182">
        <v>5112</v>
      </c>
      <c r="I16" s="101"/>
      <c r="J16" s="179"/>
      <c r="K16" s="179"/>
      <c r="L16" s="103"/>
      <c r="M16" s="103">
        <v>6000</v>
      </c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>
      <c r="A17" s="104">
        <f t="shared" si="1"/>
        <v>6</v>
      </c>
      <c r="B17" s="105" t="e">
        <f>VLOOKUP(D17,spisak!$C$11:$D$30,2,FALSE)</f>
        <v>#N/A</v>
      </c>
      <c r="C17" s="105" t="e">
        <f t="shared" si="0"/>
        <v>#N/A</v>
      </c>
      <c r="D17" s="210" t="s">
        <v>994</v>
      </c>
      <c r="E17" s="186" t="s">
        <v>275</v>
      </c>
      <c r="F17" s="186" t="s">
        <v>71</v>
      </c>
      <c r="G17" s="184">
        <v>511</v>
      </c>
      <c r="H17" s="185">
        <v>5112</v>
      </c>
      <c r="I17" s="106"/>
      <c r="J17" s="178"/>
      <c r="K17" s="178"/>
      <c r="L17" s="97"/>
      <c r="M17" s="97">
        <v>7471</v>
      </c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>
      <c r="A18" s="99">
        <f t="shared" si="1"/>
        <v>7</v>
      </c>
      <c r="B18" s="100" t="e">
        <f>VLOOKUP(D18,spisak!$C$11:$D$30,2,FALSE)</f>
        <v>#N/A</v>
      </c>
      <c r="C18" s="100" t="e">
        <f t="shared" si="0"/>
        <v>#N/A</v>
      </c>
      <c r="D18" s="211" t="s">
        <v>996</v>
      </c>
      <c r="E18" s="187" t="s">
        <v>275</v>
      </c>
      <c r="F18" s="187" t="s">
        <v>71</v>
      </c>
      <c r="G18" s="181">
        <v>511</v>
      </c>
      <c r="H18" s="182">
        <v>5112</v>
      </c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>
      <c r="A19" s="104">
        <f t="shared" si="1"/>
        <v>8</v>
      </c>
      <c r="B19" s="105" t="e">
        <f>VLOOKUP(D19,spisak!$C$11:$D$30,2,FALSE)</f>
        <v>#N/A</v>
      </c>
      <c r="C19" s="105" t="e">
        <f t="shared" si="0"/>
        <v>#N/A</v>
      </c>
      <c r="D19" s="211" t="s">
        <v>997</v>
      </c>
      <c r="E19" s="186" t="s">
        <v>275</v>
      </c>
      <c r="F19" s="186" t="s">
        <v>71</v>
      </c>
      <c r="G19" s="184">
        <v>511</v>
      </c>
      <c r="H19" s="185">
        <v>5114</v>
      </c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>
      <c r="A20" s="99">
        <f t="shared" si="1"/>
        <v>9</v>
      </c>
      <c r="B20" s="100" t="e">
        <f>VLOOKUP(D20,spisak!$C$11:$D$30,2,FALSE)</f>
        <v>#N/A</v>
      </c>
      <c r="C20" s="100" t="e">
        <f t="shared" si="0"/>
        <v>#N/A</v>
      </c>
      <c r="D20" s="211" t="s">
        <v>996</v>
      </c>
      <c r="E20" s="187" t="s">
        <v>275</v>
      </c>
      <c r="F20" s="187" t="s">
        <v>71</v>
      </c>
      <c r="G20" s="181">
        <v>511</v>
      </c>
      <c r="H20" s="182">
        <v>5114</v>
      </c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>
      <c r="A21" s="104">
        <f t="shared" si="1"/>
        <v>10</v>
      </c>
      <c r="B21" s="105" t="e">
        <f>VLOOKUP(D21,spisak!$C$11:$D$30,2,FALSE)</f>
        <v>#N/A</v>
      </c>
      <c r="C21" s="105" t="e">
        <f t="shared" si="0"/>
        <v>#N/A</v>
      </c>
      <c r="D21" s="211" t="s">
        <v>997</v>
      </c>
      <c r="E21" s="186"/>
      <c r="F21" s="186"/>
      <c r="G21" s="184" t="str">
        <f t="shared" ref="G21:G31" si="2">IF(ISBLANK(H21)=TRUE,"",+VALUE(LEFT(H21,3)))</f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>
      <c r="A22" s="99">
        <f t="shared" si="1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2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>
      <c r="A23" s="104">
        <f t="shared" si="1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2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>
      <c r="A24" s="99">
        <f t="shared" si="1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2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>
      <c r="A25" s="104">
        <f t="shared" si="1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2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>
      <c r="A26" s="99">
        <f t="shared" si="1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2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>
      <c r="A27" s="104">
        <f t="shared" si="1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2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>
      <c r="A28" s="99">
        <f t="shared" si="1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2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>
      <c r="A29" s="104">
        <f t="shared" si="1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2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>
      <c r="A30" s="99">
        <f t="shared" si="1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2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>
      <c r="A31" s="104">
        <f t="shared" si="1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2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>
      <c r="A34" s="108"/>
      <c r="B34" s="109"/>
      <c r="C34" s="109"/>
      <c r="D34" s="112" t="s">
        <v>995</v>
      </c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2" t="s">
        <v>677</v>
      </c>
      <c r="N35" s="212"/>
      <c r="O35" s="212"/>
      <c r="P35" s="111"/>
    </row>
    <row r="36" spans="1:16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>
      <c r="B524" s="81"/>
      <c r="C524" s="81"/>
    </row>
    <row r="525" spans="2:15">
      <c r="B525" s="81"/>
      <c r="C525" s="81"/>
    </row>
    <row r="526" spans="2:15">
      <c r="B526" s="81"/>
      <c r="C526" s="81"/>
    </row>
    <row r="527" spans="2:15">
      <c r="B527" s="81"/>
      <c r="C527" s="81"/>
    </row>
    <row r="528" spans="2:15">
      <c r="B528" s="81"/>
      <c r="C528" s="81"/>
    </row>
    <row r="529" spans="2:3">
      <c r="B529" s="81"/>
      <c r="C529" s="81"/>
    </row>
    <row r="530" spans="2:3">
      <c r="B530" s="81"/>
      <c r="C530" s="81"/>
    </row>
    <row r="531" spans="2:3">
      <c r="B531" s="81"/>
      <c r="C531" s="81"/>
    </row>
    <row r="532" spans="2:3">
      <c r="B532" s="81"/>
      <c r="C532" s="81"/>
    </row>
    <row r="533" spans="2:3">
      <c r="B533" s="81"/>
      <c r="C533" s="81"/>
    </row>
    <row r="534" spans="2:3">
      <c r="B534" s="81"/>
      <c r="C534" s="81"/>
    </row>
    <row r="535" spans="2:3">
      <c r="B535" s="81"/>
      <c r="C535" s="81"/>
    </row>
    <row r="536" spans="2:3">
      <c r="B536" s="81"/>
      <c r="C536" s="81"/>
    </row>
    <row r="537" spans="2:3">
      <c r="B537" s="81"/>
      <c r="C537" s="81"/>
    </row>
    <row r="538" spans="2:3">
      <c r="B538" s="81"/>
      <c r="C538" s="81"/>
    </row>
    <row r="539" spans="2:3">
      <c r="B539" s="81"/>
      <c r="C539" s="81"/>
    </row>
    <row r="540" spans="2:3">
      <c r="B540" s="81"/>
      <c r="C540" s="81"/>
    </row>
    <row r="541" spans="2:3">
      <c r="B541" s="81"/>
      <c r="C541" s="81"/>
    </row>
    <row r="542" spans="2:3">
      <c r="B542" s="81"/>
      <c r="C542" s="81"/>
    </row>
    <row r="543" spans="2:3">
      <c r="B543" s="81"/>
      <c r="C543" s="81"/>
    </row>
    <row r="544" spans="2:3">
      <c r="B544" s="81"/>
      <c r="C544" s="81"/>
    </row>
    <row r="545" spans="2:3">
      <c r="B545" s="81"/>
      <c r="C545" s="81"/>
    </row>
    <row r="546" spans="2:3">
      <c r="B546" s="81"/>
      <c r="C546" s="81"/>
    </row>
    <row r="547" spans="2:3">
      <c r="B547" s="81"/>
      <c r="C547" s="81"/>
    </row>
    <row r="548" spans="2:3">
      <c r="B548" s="81"/>
      <c r="C548" s="81"/>
    </row>
    <row r="549" spans="2:3">
      <c r="B549" s="81"/>
      <c r="C549" s="81"/>
    </row>
    <row r="550" spans="2:3">
      <c r="B550" s="81"/>
      <c r="C550" s="81"/>
    </row>
    <row r="551" spans="2:3">
      <c r="B551" s="81"/>
      <c r="C551" s="81"/>
    </row>
    <row r="552" spans="2:3">
      <c r="B552" s="81"/>
      <c r="C552" s="81"/>
    </row>
    <row r="553" spans="2:3">
      <c r="B553" s="81"/>
      <c r="C553" s="81"/>
    </row>
    <row r="554" spans="2:3">
      <c r="B554" s="81"/>
      <c r="C554" s="81"/>
    </row>
    <row r="555" spans="2:3">
      <c r="B555" s="81"/>
      <c r="C555" s="81"/>
    </row>
    <row r="556" spans="2:3">
      <c r="B556" s="81"/>
      <c r="C556" s="81"/>
    </row>
    <row r="557" spans="2:3">
      <c r="B557" s="81"/>
      <c r="C557" s="81"/>
    </row>
    <row r="558" spans="2:3">
      <c r="B558" s="81"/>
      <c r="C558" s="81"/>
    </row>
    <row r="559" spans="2:3">
      <c r="B559" s="81"/>
      <c r="C559" s="81"/>
    </row>
    <row r="560" spans="2:3">
      <c r="B560" s="81"/>
      <c r="C560" s="81"/>
    </row>
    <row r="561" spans="2:3">
      <c r="B561" s="81"/>
      <c r="C561" s="81"/>
    </row>
    <row r="562" spans="2:3">
      <c r="B562" s="81"/>
      <c r="C562" s="81"/>
    </row>
    <row r="563" spans="2:3">
      <c r="B563" s="81"/>
      <c r="C563" s="81"/>
    </row>
    <row r="564" spans="2:3">
      <c r="B564" s="81"/>
      <c r="C564" s="81"/>
    </row>
    <row r="565" spans="2:3">
      <c r="B565" s="81"/>
      <c r="C565" s="81"/>
    </row>
    <row r="566" spans="2:3">
      <c r="B566" s="81"/>
      <c r="C566" s="81"/>
    </row>
    <row r="567" spans="2:3">
      <c r="B567" s="81"/>
      <c r="C567" s="81"/>
    </row>
    <row r="568" spans="2:3">
      <c r="B568" s="81"/>
      <c r="C568" s="81"/>
    </row>
    <row r="569" spans="2:3">
      <c r="B569" s="81"/>
      <c r="C569" s="81"/>
    </row>
    <row r="570" spans="2:3">
      <c r="B570" s="81"/>
      <c r="C570" s="81"/>
    </row>
    <row r="571" spans="2:3">
      <c r="B571" s="81"/>
      <c r="C571" s="81"/>
    </row>
    <row r="572" spans="2:3">
      <c r="B572" s="81"/>
      <c r="C572" s="81"/>
    </row>
    <row r="573" spans="2:3">
      <c r="B573" s="81"/>
      <c r="C573" s="81"/>
    </row>
    <row r="574" spans="2:3">
      <c r="B574" s="81"/>
      <c r="C574" s="81"/>
    </row>
    <row r="575" spans="2:3">
      <c r="B575" s="81"/>
      <c r="C575" s="81"/>
    </row>
    <row r="576" spans="2:3">
      <c r="B576" s="81"/>
      <c r="C576" s="81"/>
    </row>
    <row r="577" spans="2:3">
      <c r="B577" s="81"/>
      <c r="C577" s="81"/>
    </row>
    <row r="578" spans="2:3">
      <c r="B578" s="81"/>
      <c r="C578" s="81"/>
    </row>
    <row r="579" spans="2:3">
      <c r="B579" s="81"/>
      <c r="C579" s="81"/>
    </row>
    <row r="580" spans="2:3">
      <c r="B580" s="81"/>
      <c r="C580" s="81"/>
    </row>
    <row r="581" spans="2:3">
      <c r="B581" s="81"/>
      <c r="C581" s="81"/>
    </row>
    <row r="582" spans="2:3">
      <c r="B582" s="81"/>
      <c r="C582" s="81"/>
    </row>
    <row r="583" spans="2:3">
      <c r="B583" s="81"/>
      <c r="C583" s="81"/>
    </row>
    <row r="584" spans="2:3">
      <c r="B584" s="81"/>
      <c r="C584" s="81"/>
    </row>
    <row r="585" spans="2:3">
      <c r="B585" s="81"/>
      <c r="C585" s="81"/>
    </row>
    <row r="586" spans="2:3">
      <c r="B586" s="81"/>
      <c r="C586" s="81"/>
    </row>
    <row r="587" spans="2:3">
      <c r="B587" s="81"/>
      <c r="C587" s="81"/>
    </row>
    <row r="588" spans="2:3">
      <c r="B588" s="81"/>
      <c r="C588" s="81"/>
    </row>
    <row r="589" spans="2:3">
      <c r="B589" s="81"/>
      <c r="C589" s="81"/>
    </row>
    <row r="590" spans="2:3">
      <c r="B590" s="81"/>
      <c r="C590" s="81"/>
    </row>
    <row r="591" spans="2:3">
      <c r="B591" s="81"/>
      <c r="C591" s="81"/>
    </row>
    <row r="592" spans="2:3">
      <c r="B592" s="81"/>
      <c r="C592" s="81"/>
    </row>
    <row r="593" spans="2:3">
      <c r="B593" s="81"/>
      <c r="C593" s="81"/>
    </row>
    <row r="594" spans="2:3">
      <c r="B594" s="81"/>
      <c r="C594" s="81"/>
    </row>
    <row r="595" spans="2:3">
      <c r="B595" s="81"/>
      <c r="C595" s="81"/>
    </row>
    <row r="596" spans="2:3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61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C18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/>
  <cols>
    <col min="1" max="1" width="5.28515625" customWidth="1"/>
    <col min="2" max="2" width="31" customWidth="1"/>
  </cols>
  <sheetData>
    <row r="1" spans="1:3">
      <c r="A1" s="190" t="s">
        <v>719</v>
      </c>
      <c r="B1" s="190" t="s">
        <v>819</v>
      </c>
      <c r="C1" s="190" t="s">
        <v>820</v>
      </c>
    </row>
    <row r="2" spans="1:3">
      <c r="A2" s="191">
        <v>1</v>
      </c>
      <c r="B2" s="192" t="s">
        <v>821</v>
      </c>
      <c r="C2" s="193">
        <f t="shared" ref="C2:C65" si="0">VALUE(A2)</f>
        <v>1</v>
      </c>
    </row>
    <row r="3" spans="1:3">
      <c r="A3" s="191">
        <v>2</v>
      </c>
      <c r="B3" s="192" t="s">
        <v>822</v>
      </c>
      <c r="C3" s="193">
        <f t="shared" si="0"/>
        <v>2</v>
      </c>
    </row>
    <row r="4" spans="1:3">
      <c r="A4" s="191">
        <v>3</v>
      </c>
      <c r="B4" s="192" t="s">
        <v>823</v>
      </c>
      <c r="C4" s="193">
        <f t="shared" si="0"/>
        <v>3</v>
      </c>
    </row>
    <row r="5" spans="1:3">
      <c r="A5" s="191">
        <v>4</v>
      </c>
      <c r="B5" s="192" t="s">
        <v>824</v>
      </c>
      <c r="C5" s="193">
        <f t="shared" si="0"/>
        <v>4</v>
      </c>
    </row>
    <row r="6" spans="1:3">
      <c r="A6" s="191">
        <v>6</v>
      </c>
      <c r="B6" s="192" t="s">
        <v>825</v>
      </c>
      <c r="C6" s="193">
        <f t="shared" si="0"/>
        <v>6</v>
      </c>
    </row>
    <row r="7" spans="1:3">
      <c r="A7" s="191">
        <v>7</v>
      </c>
      <c r="B7" s="192" t="s">
        <v>826</v>
      </c>
      <c r="C7" s="193">
        <f t="shared" si="0"/>
        <v>7</v>
      </c>
    </row>
    <row r="8" spans="1:3">
      <c r="A8" s="191">
        <v>8</v>
      </c>
      <c r="B8" s="192" t="s">
        <v>827</v>
      </c>
      <c r="C8" s="193">
        <f t="shared" si="0"/>
        <v>8</v>
      </c>
    </row>
    <row r="9" spans="1:3">
      <c r="A9" s="191">
        <v>9</v>
      </c>
      <c r="B9" s="192" t="s">
        <v>828</v>
      </c>
      <c r="C9" s="193">
        <f t="shared" si="0"/>
        <v>9</v>
      </c>
    </row>
    <row r="10" spans="1:3">
      <c r="A10" s="191">
        <v>23</v>
      </c>
      <c r="B10" s="192" t="s">
        <v>829</v>
      </c>
      <c r="C10" s="193">
        <f t="shared" si="0"/>
        <v>23</v>
      </c>
    </row>
    <row r="11" spans="1:3">
      <c r="A11" s="191">
        <v>24</v>
      </c>
      <c r="B11" s="192" t="s">
        <v>830</v>
      </c>
      <c r="C11" s="193">
        <f t="shared" si="0"/>
        <v>24</v>
      </c>
    </row>
    <row r="12" spans="1:3">
      <c r="A12" s="191">
        <v>25</v>
      </c>
      <c r="B12" s="192" t="s">
        <v>831</v>
      </c>
      <c r="C12" s="193">
        <f t="shared" si="0"/>
        <v>25</v>
      </c>
    </row>
    <row r="13" spans="1:3">
      <c r="A13" s="191">
        <v>26</v>
      </c>
      <c r="B13" s="192" t="s">
        <v>832</v>
      </c>
      <c r="C13" s="193">
        <f t="shared" si="0"/>
        <v>26</v>
      </c>
    </row>
    <row r="14" spans="1:3">
      <c r="A14" s="191">
        <v>27</v>
      </c>
      <c r="B14" s="192" t="s">
        <v>833</v>
      </c>
      <c r="C14" s="193">
        <f t="shared" si="0"/>
        <v>27</v>
      </c>
    </row>
    <row r="15" spans="1:3">
      <c r="A15" s="191">
        <v>28</v>
      </c>
      <c r="B15" s="192" t="s">
        <v>834</v>
      </c>
      <c r="C15" s="193">
        <f t="shared" si="0"/>
        <v>28</v>
      </c>
    </row>
    <row r="16" spans="1:3">
      <c r="A16" s="191">
        <v>29</v>
      </c>
      <c r="B16" s="192" t="s">
        <v>835</v>
      </c>
      <c r="C16" s="193">
        <f t="shared" si="0"/>
        <v>29</v>
      </c>
    </row>
    <row r="17" spans="1:3">
      <c r="A17" s="191">
        <v>30</v>
      </c>
      <c r="B17" s="192" t="s">
        <v>836</v>
      </c>
      <c r="C17" s="193">
        <f t="shared" si="0"/>
        <v>30</v>
      </c>
    </row>
    <row r="18" spans="1:3">
      <c r="A18" s="191">
        <v>31</v>
      </c>
      <c r="B18" s="192" t="s">
        <v>837</v>
      </c>
      <c r="C18" s="193">
        <f t="shared" si="0"/>
        <v>31</v>
      </c>
    </row>
    <row r="19" spans="1:3">
      <c r="A19" s="191">
        <v>32</v>
      </c>
      <c r="B19" s="192" t="s">
        <v>838</v>
      </c>
      <c r="C19" s="193">
        <f t="shared" si="0"/>
        <v>32</v>
      </c>
    </row>
    <row r="20" spans="1:3">
      <c r="A20" s="191">
        <v>33</v>
      </c>
      <c r="B20" s="192" t="s">
        <v>839</v>
      </c>
      <c r="C20" s="193">
        <f t="shared" si="0"/>
        <v>33</v>
      </c>
    </row>
    <row r="21" spans="1:3">
      <c r="A21" s="191">
        <v>34</v>
      </c>
      <c r="B21" s="192" t="s">
        <v>840</v>
      </c>
      <c r="C21" s="193">
        <f t="shared" si="0"/>
        <v>34</v>
      </c>
    </row>
    <row r="22" spans="1:3">
      <c r="A22" s="191">
        <v>35</v>
      </c>
      <c r="B22" s="192" t="s">
        <v>841</v>
      </c>
      <c r="C22" s="193">
        <f t="shared" si="0"/>
        <v>35</v>
      </c>
    </row>
    <row r="23" spans="1:3">
      <c r="A23" s="191">
        <v>36</v>
      </c>
      <c r="B23" s="192" t="s">
        <v>842</v>
      </c>
      <c r="C23" s="193">
        <f t="shared" si="0"/>
        <v>36</v>
      </c>
    </row>
    <row r="24" spans="1:3">
      <c r="A24" s="191">
        <v>37</v>
      </c>
      <c r="B24" s="192" t="s">
        <v>843</v>
      </c>
      <c r="C24" s="193">
        <f t="shared" si="0"/>
        <v>37</v>
      </c>
    </row>
    <row r="25" spans="1:3">
      <c r="A25" s="191">
        <v>38</v>
      </c>
      <c r="B25" s="192" t="s">
        <v>844</v>
      </c>
      <c r="C25" s="193">
        <f t="shared" si="0"/>
        <v>38</v>
      </c>
    </row>
    <row r="26" spans="1:3">
      <c r="A26" s="191">
        <v>39</v>
      </c>
      <c r="B26" s="192" t="s">
        <v>845</v>
      </c>
      <c r="C26" s="193">
        <f t="shared" si="0"/>
        <v>39</v>
      </c>
    </row>
    <row r="27" spans="1:3">
      <c r="A27" s="191">
        <v>40</v>
      </c>
      <c r="B27" s="192" t="s">
        <v>846</v>
      </c>
      <c r="C27" s="193">
        <f t="shared" si="0"/>
        <v>40</v>
      </c>
    </row>
    <row r="28" spans="1:3">
      <c r="A28" s="191">
        <v>41</v>
      </c>
      <c r="B28" s="192" t="s">
        <v>847</v>
      </c>
      <c r="C28" s="193">
        <f t="shared" si="0"/>
        <v>41</v>
      </c>
    </row>
    <row r="29" spans="1:3">
      <c r="A29" s="191">
        <v>42</v>
      </c>
      <c r="B29" s="192" t="s">
        <v>848</v>
      </c>
      <c r="C29" s="193">
        <f t="shared" si="0"/>
        <v>42</v>
      </c>
    </row>
    <row r="30" spans="1:3">
      <c r="A30" s="191">
        <v>43</v>
      </c>
      <c r="B30" s="192" t="s">
        <v>849</v>
      </c>
      <c r="C30" s="193">
        <f t="shared" si="0"/>
        <v>43</v>
      </c>
    </row>
    <row r="31" spans="1:3">
      <c r="A31" s="191">
        <v>44</v>
      </c>
      <c r="B31" s="192" t="s">
        <v>850</v>
      </c>
      <c r="C31" s="193">
        <f t="shared" si="0"/>
        <v>44</v>
      </c>
    </row>
    <row r="32" spans="1:3">
      <c r="A32" s="191">
        <v>45</v>
      </c>
      <c r="B32" s="192" t="s">
        <v>851</v>
      </c>
      <c r="C32" s="193">
        <f t="shared" si="0"/>
        <v>45</v>
      </c>
    </row>
    <row r="33" spans="1:3">
      <c r="A33" s="191">
        <v>46</v>
      </c>
      <c r="B33" s="192" t="s">
        <v>852</v>
      </c>
      <c r="C33" s="193">
        <f t="shared" si="0"/>
        <v>46</v>
      </c>
    </row>
    <row r="34" spans="1:3">
      <c r="A34" s="191">
        <v>48</v>
      </c>
      <c r="B34" s="192" t="s">
        <v>853</v>
      </c>
      <c r="C34" s="193">
        <f t="shared" si="0"/>
        <v>48</v>
      </c>
    </row>
    <row r="35" spans="1:3">
      <c r="A35" s="191">
        <v>50</v>
      </c>
      <c r="B35" s="192" t="s">
        <v>854</v>
      </c>
      <c r="C35" s="193">
        <f t="shared" si="0"/>
        <v>50</v>
      </c>
    </row>
    <row r="36" spans="1:3">
      <c r="A36" s="191">
        <v>51</v>
      </c>
      <c r="B36" s="192" t="s">
        <v>855</v>
      </c>
      <c r="C36" s="193">
        <f t="shared" si="0"/>
        <v>51</v>
      </c>
    </row>
    <row r="37" spans="1:3">
      <c r="A37" s="191">
        <v>52</v>
      </c>
      <c r="B37" s="192" t="s">
        <v>856</v>
      </c>
      <c r="C37" s="193">
        <f t="shared" si="0"/>
        <v>52</v>
      </c>
    </row>
    <row r="38" spans="1:3">
      <c r="A38" s="191">
        <v>53</v>
      </c>
      <c r="B38" s="192" t="s">
        <v>857</v>
      </c>
      <c r="C38" s="193">
        <f t="shared" si="0"/>
        <v>53</v>
      </c>
    </row>
    <row r="39" spans="1:3">
      <c r="A39" s="191">
        <v>54</v>
      </c>
      <c r="B39" s="192" t="s">
        <v>858</v>
      </c>
      <c r="C39" s="193">
        <f t="shared" si="0"/>
        <v>54</v>
      </c>
    </row>
    <row r="40" spans="1:3">
      <c r="A40" s="191">
        <v>55</v>
      </c>
      <c r="B40" s="192" t="s">
        <v>859</v>
      </c>
      <c r="C40" s="193">
        <f t="shared" si="0"/>
        <v>55</v>
      </c>
    </row>
    <row r="41" spans="1:3">
      <c r="A41" s="191">
        <v>57</v>
      </c>
      <c r="B41" s="192" t="s">
        <v>860</v>
      </c>
      <c r="C41" s="193">
        <f t="shared" si="0"/>
        <v>57</v>
      </c>
    </row>
    <row r="42" spans="1:3">
      <c r="A42" s="191">
        <v>58</v>
      </c>
      <c r="B42" s="192" t="s">
        <v>861</v>
      </c>
      <c r="C42" s="193">
        <f t="shared" si="0"/>
        <v>58</v>
      </c>
    </row>
    <row r="43" spans="1:3">
      <c r="A43" s="191">
        <v>59</v>
      </c>
      <c r="B43" s="192" t="s">
        <v>862</v>
      </c>
      <c r="C43" s="193">
        <f t="shared" si="0"/>
        <v>59</v>
      </c>
    </row>
    <row r="44" spans="1:3">
      <c r="A44" s="191">
        <v>59</v>
      </c>
      <c r="B44" s="192" t="s">
        <v>862</v>
      </c>
      <c r="C44" s="193">
        <f t="shared" si="0"/>
        <v>59</v>
      </c>
    </row>
    <row r="45" spans="1:3">
      <c r="A45" s="191">
        <v>60</v>
      </c>
      <c r="B45" s="192" t="s">
        <v>863</v>
      </c>
      <c r="C45" s="193">
        <f t="shared" si="0"/>
        <v>60</v>
      </c>
    </row>
    <row r="46" spans="1:3">
      <c r="A46" s="191">
        <v>61</v>
      </c>
      <c r="B46" s="192" t="s">
        <v>864</v>
      </c>
      <c r="C46" s="193">
        <f t="shared" si="0"/>
        <v>61</v>
      </c>
    </row>
    <row r="47" spans="1:3">
      <c r="A47" s="191">
        <v>62</v>
      </c>
      <c r="B47" s="192" t="s">
        <v>865</v>
      </c>
      <c r="C47" s="193">
        <f t="shared" si="0"/>
        <v>62</v>
      </c>
    </row>
    <row r="48" spans="1:3">
      <c r="A48" s="191">
        <v>63</v>
      </c>
      <c r="B48" s="192" t="s">
        <v>866</v>
      </c>
      <c r="C48" s="193">
        <f t="shared" si="0"/>
        <v>63</v>
      </c>
    </row>
    <row r="49" spans="1:3">
      <c r="A49" s="191">
        <v>65</v>
      </c>
      <c r="B49" s="192" t="s">
        <v>867</v>
      </c>
      <c r="C49" s="193">
        <f t="shared" si="0"/>
        <v>65</v>
      </c>
    </row>
    <row r="50" spans="1:3">
      <c r="A50" s="191">
        <v>66</v>
      </c>
      <c r="B50" s="192" t="s">
        <v>868</v>
      </c>
      <c r="C50" s="193">
        <f t="shared" si="0"/>
        <v>66</v>
      </c>
    </row>
    <row r="51" spans="1:3">
      <c r="A51" s="191">
        <v>67</v>
      </c>
      <c r="B51" s="192" t="s">
        <v>869</v>
      </c>
      <c r="C51" s="193">
        <f t="shared" si="0"/>
        <v>67</v>
      </c>
    </row>
    <row r="52" spans="1:3">
      <c r="A52" s="191">
        <v>68</v>
      </c>
      <c r="B52" s="192" t="s">
        <v>870</v>
      </c>
      <c r="C52" s="193">
        <f t="shared" si="0"/>
        <v>68</v>
      </c>
    </row>
    <row r="53" spans="1:3">
      <c r="A53" s="191">
        <v>69</v>
      </c>
      <c r="B53" s="192" t="s">
        <v>871</v>
      </c>
      <c r="C53" s="193">
        <f t="shared" si="0"/>
        <v>69</v>
      </c>
    </row>
    <row r="54" spans="1:3">
      <c r="A54" s="191">
        <v>72</v>
      </c>
      <c r="B54" s="192" t="s">
        <v>872</v>
      </c>
      <c r="C54" s="193">
        <f t="shared" si="0"/>
        <v>72</v>
      </c>
    </row>
    <row r="55" spans="1:3">
      <c r="A55" s="191">
        <v>74</v>
      </c>
      <c r="B55" s="192" t="s">
        <v>873</v>
      </c>
      <c r="C55" s="193">
        <f t="shared" si="0"/>
        <v>74</v>
      </c>
    </row>
    <row r="56" spans="1:3">
      <c r="A56" s="191">
        <v>75</v>
      </c>
      <c r="B56" s="192" t="s">
        <v>874</v>
      </c>
      <c r="C56" s="193">
        <f t="shared" si="0"/>
        <v>75</v>
      </c>
    </row>
    <row r="57" spans="1:3">
      <c r="A57" s="191">
        <v>76</v>
      </c>
      <c r="B57" s="192" t="s">
        <v>875</v>
      </c>
      <c r="C57" s="193">
        <f t="shared" si="0"/>
        <v>76</v>
      </c>
    </row>
    <row r="58" spans="1:3">
      <c r="A58" s="191">
        <v>77</v>
      </c>
      <c r="B58" s="192" t="s">
        <v>876</v>
      </c>
      <c r="C58" s="193">
        <f t="shared" si="0"/>
        <v>77</v>
      </c>
    </row>
    <row r="59" spans="1:3">
      <c r="A59" s="191">
        <v>78</v>
      </c>
      <c r="B59" s="192" t="s">
        <v>877</v>
      </c>
      <c r="C59" s="193">
        <f t="shared" si="0"/>
        <v>78</v>
      </c>
    </row>
    <row r="60" spans="1:3">
      <c r="A60" s="191">
        <v>79</v>
      </c>
      <c r="B60" s="192" t="s">
        <v>878</v>
      </c>
      <c r="C60" s="193">
        <f t="shared" si="0"/>
        <v>79</v>
      </c>
    </row>
    <row r="61" spans="1:3">
      <c r="A61" s="191">
        <v>80</v>
      </c>
      <c r="B61" s="192" t="s">
        <v>879</v>
      </c>
      <c r="C61" s="193">
        <f t="shared" si="0"/>
        <v>80</v>
      </c>
    </row>
    <row r="62" spans="1:3">
      <c r="A62" s="191">
        <v>81</v>
      </c>
      <c r="B62" s="192" t="s">
        <v>880</v>
      </c>
      <c r="C62" s="193">
        <f t="shared" si="0"/>
        <v>81</v>
      </c>
    </row>
    <row r="63" spans="1:3">
      <c r="A63" s="191">
        <v>82</v>
      </c>
      <c r="B63" s="192" t="s">
        <v>881</v>
      </c>
      <c r="C63" s="193">
        <f t="shared" si="0"/>
        <v>82</v>
      </c>
    </row>
    <row r="64" spans="1:3">
      <c r="A64" s="191">
        <v>83</v>
      </c>
      <c r="B64" s="192" t="s">
        <v>882</v>
      </c>
      <c r="C64" s="193">
        <f t="shared" si="0"/>
        <v>83</v>
      </c>
    </row>
    <row r="65" spans="1:3">
      <c r="A65" s="191">
        <v>84</v>
      </c>
      <c r="B65" s="192" t="s">
        <v>883</v>
      </c>
      <c r="C65" s="193">
        <f t="shared" si="0"/>
        <v>84</v>
      </c>
    </row>
    <row r="66" spans="1:3">
      <c r="A66" s="191">
        <v>85</v>
      </c>
      <c r="B66" s="192" t="s">
        <v>884</v>
      </c>
      <c r="C66" s="193">
        <f t="shared" ref="C66:C129" si="1">VALUE(A66)</f>
        <v>85</v>
      </c>
    </row>
    <row r="67" spans="1:3">
      <c r="A67" s="191">
        <v>86</v>
      </c>
      <c r="B67" s="192" t="s">
        <v>885</v>
      </c>
      <c r="C67" s="193">
        <f t="shared" si="1"/>
        <v>86</v>
      </c>
    </row>
    <row r="68" spans="1:3">
      <c r="A68" s="191">
        <v>87</v>
      </c>
      <c r="B68" s="192" t="s">
        <v>886</v>
      </c>
      <c r="C68" s="193">
        <f t="shared" si="1"/>
        <v>87</v>
      </c>
    </row>
    <row r="69" spans="1:3">
      <c r="A69" s="191">
        <v>88</v>
      </c>
      <c r="B69" s="192" t="s">
        <v>887</v>
      </c>
      <c r="C69" s="193">
        <f t="shared" si="1"/>
        <v>88</v>
      </c>
    </row>
    <row r="70" spans="1:3">
      <c r="A70" s="191">
        <v>89</v>
      </c>
      <c r="B70" s="192" t="s">
        <v>888</v>
      </c>
      <c r="C70" s="193">
        <f t="shared" si="1"/>
        <v>89</v>
      </c>
    </row>
    <row r="71" spans="1:3">
      <c r="A71" s="191">
        <v>91</v>
      </c>
      <c r="B71" s="192" t="s">
        <v>889</v>
      </c>
      <c r="C71" s="193">
        <f t="shared" si="1"/>
        <v>91</v>
      </c>
    </row>
    <row r="72" spans="1:3">
      <c r="A72" s="191">
        <v>92</v>
      </c>
      <c r="B72" s="192" t="s">
        <v>890</v>
      </c>
      <c r="C72" s="193">
        <f t="shared" si="1"/>
        <v>92</v>
      </c>
    </row>
    <row r="73" spans="1:3">
      <c r="A73" s="191">
        <v>93</v>
      </c>
      <c r="B73" s="192" t="s">
        <v>891</v>
      </c>
      <c r="C73" s="193">
        <f t="shared" si="1"/>
        <v>93</v>
      </c>
    </row>
    <row r="74" spans="1:3">
      <c r="A74" s="191">
        <v>94</v>
      </c>
      <c r="B74" s="192" t="s">
        <v>892</v>
      </c>
      <c r="C74" s="193">
        <f t="shared" si="1"/>
        <v>94</v>
      </c>
    </row>
    <row r="75" spans="1:3">
      <c r="A75" s="191">
        <v>95</v>
      </c>
      <c r="B75" s="192" t="s">
        <v>893</v>
      </c>
      <c r="C75" s="193">
        <f t="shared" si="1"/>
        <v>95</v>
      </c>
    </row>
    <row r="76" spans="1:3">
      <c r="A76" s="191">
        <v>96</v>
      </c>
      <c r="B76" s="192" t="s">
        <v>894</v>
      </c>
      <c r="C76" s="193">
        <f t="shared" si="1"/>
        <v>96</v>
      </c>
    </row>
    <row r="77" spans="1:3">
      <c r="A77" s="191">
        <v>97</v>
      </c>
      <c r="B77" s="192" t="s">
        <v>895</v>
      </c>
      <c r="C77" s="193">
        <f t="shared" si="1"/>
        <v>97</v>
      </c>
    </row>
    <row r="78" spans="1:3">
      <c r="A78" s="191">
        <v>98</v>
      </c>
      <c r="B78" s="192" t="s">
        <v>896</v>
      </c>
      <c r="C78" s="193">
        <f t="shared" si="1"/>
        <v>98</v>
      </c>
    </row>
    <row r="79" spans="1:3">
      <c r="A79" s="191">
        <v>99</v>
      </c>
      <c r="B79" s="192" t="s">
        <v>897</v>
      </c>
      <c r="C79" s="193">
        <f t="shared" si="1"/>
        <v>99</v>
      </c>
    </row>
    <row r="80" spans="1:3">
      <c r="A80" s="191">
        <v>100</v>
      </c>
      <c r="B80" s="192" t="s">
        <v>898</v>
      </c>
      <c r="C80" s="193">
        <f t="shared" si="1"/>
        <v>100</v>
      </c>
    </row>
    <row r="81" spans="1:3">
      <c r="A81" s="191">
        <v>101</v>
      </c>
      <c r="B81" s="192" t="s">
        <v>899</v>
      </c>
      <c r="C81" s="193">
        <f t="shared" si="1"/>
        <v>101</v>
      </c>
    </row>
    <row r="82" spans="1:3">
      <c r="A82" s="191">
        <v>102</v>
      </c>
      <c r="B82" s="192" t="s">
        <v>900</v>
      </c>
      <c r="C82" s="193">
        <f t="shared" si="1"/>
        <v>102</v>
      </c>
    </row>
    <row r="83" spans="1:3">
      <c r="A83" s="191">
        <v>103</v>
      </c>
      <c r="B83" s="192" t="s">
        <v>901</v>
      </c>
      <c r="C83" s="193">
        <f t="shared" si="1"/>
        <v>103</v>
      </c>
    </row>
    <row r="84" spans="1:3">
      <c r="A84" s="191">
        <v>104</v>
      </c>
      <c r="B84" s="192" t="s">
        <v>902</v>
      </c>
      <c r="C84" s="193">
        <f t="shared" si="1"/>
        <v>104</v>
      </c>
    </row>
    <row r="85" spans="1:3">
      <c r="A85" s="191">
        <v>105</v>
      </c>
      <c r="B85" s="192" t="s">
        <v>903</v>
      </c>
      <c r="C85" s="193">
        <f t="shared" si="1"/>
        <v>105</v>
      </c>
    </row>
    <row r="86" spans="1:3">
      <c r="A86" s="191">
        <v>107</v>
      </c>
      <c r="B86" s="192" t="s">
        <v>904</v>
      </c>
      <c r="C86" s="193">
        <f t="shared" si="1"/>
        <v>107</v>
      </c>
    </row>
    <row r="87" spans="1:3">
      <c r="A87" s="191">
        <v>108</v>
      </c>
      <c r="B87" s="192" t="s">
        <v>905</v>
      </c>
      <c r="C87" s="193">
        <f t="shared" si="1"/>
        <v>108</v>
      </c>
    </row>
    <row r="88" spans="1:3">
      <c r="A88" s="191">
        <v>109</v>
      </c>
      <c r="B88" s="192" t="s">
        <v>906</v>
      </c>
      <c r="C88" s="193">
        <f t="shared" si="1"/>
        <v>109</v>
      </c>
    </row>
    <row r="89" spans="1:3">
      <c r="A89" s="191">
        <v>110</v>
      </c>
      <c r="B89" s="192" t="s">
        <v>907</v>
      </c>
      <c r="C89" s="193">
        <f t="shared" si="1"/>
        <v>110</v>
      </c>
    </row>
    <row r="90" spans="1:3">
      <c r="A90" s="191">
        <v>111</v>
      </c>
      <c r="B90" s="192" t="s">
        <v>908</v>
      </c>
      <c r="C90" s="193">
        <f t="shared" si="1"/>
        <v>111</v>
      </c>
    </row>
    <row r="91" spans="1:3">
      <c r="A91" s="191">
        <v>112</v>
      </c>
      <c r="B91" s="192" t="s">
        <v>909</v>
      </c>
      <c r="C91" s="193">
        <f t="shared" si="1"/>
        <v>112</v>
      </c>
    </row>
    <row r="92" spans="1:3">
      <c r="A92" s="191">
        <v>113</v>
      </c>
      <c r="B92" s="192" t="s">
        <v>910</v>
      </c>
      <c r="C92" s="193">
        <f t="shared" si="1"/>
        <v>113</v>
      </c>
    </row>
    <row r="93" spans="1:3">
      <c r="A93" s="191">
        <v>114</v>
      </c>
      <c r="B93" s="192" t="s">
        <v>911</v>
      </c>
      <c r="C93" s="193">
        <f t="shared" si="1"/>
        <v>114</v>
      </c>
    </row>
    <row r="94" spans="1:3">
      <c r="A94" s="191">
        <v>115</v>
      </c>
      <c r="B94" s="192" t="s">
        <v>912</v>
      </c>
      <c r="C94" s="193">
        <f t="shared" si="1"/>
        <v>115</v>
      </c>
    </row>
    <row r="95" spans="1:3">
      <c r="A95" s="191">
        <v>116</v>
      </c>
      <c r="B95" s="192" t="s">
        <v>913</v>
      </c>
      <c r="C95" s="193">
        <f t="shared" si="1"/>
        <v>116</v>
      </c>
    </row>
    <row r="96" spans="1:3">
      <c r="A96" s="191">
        <v>117</v>
      </c>
      <c r="B96" s="192" t="s">
        <v>914</v>
      </c>
      <c r="C96" s="193">
        <f t="shared" si="1"/>
        <v>117</v>
      </c>
    </row>
    <row r="97" spans="1:3">
      <c r="A97" s="191">
        <v>118</v>
      </c>
      <c r="B97" s="192" t="s">
        <v>915</v>
      </c>
      <c r="C97" s="193">
        <f t="shared" si="1"/>
        <v>118</v>
      </c>
    </row>
    <row r="98" spans="1:3">
      <c r="A98" s="191">
        <v>119</v>
      </c>
      <c r="B98" s="192" t="s">
        <v>916</v>
      </c>
      <c r="C98" s="193">
        <f t="shared" si="1"/>
        <v>119</v>
      </c>
    </row>
    <row r="99" spans="1:3">
      <c r="A99" s="191">
        <v>121</v>
      </c>
      <c r="B99" s="192" t="s">
        <v>917</v>
      </c>
      <c r="C99" s="193">
        <f t="shared" si="1"/>
        <v>121</v>
      </c>
    </row>
    <row r="100" spans="1:3">
      <c r="A100" s="191">
        <v>201</v>
      </c>
      <c r="B100" s="192" t="s">
        <v>918</v>
      </c>
      <c r="C100" s="193">
        <f t="shared" si="1"/>
        <v>201</v>
      </c>
    </row>
    <row r="101" spans="1:3">
      <c r="A101" s="191">
        <v>202</v>
      </c>
      <c r="B101" s="192" t="s">
        <v>919</v>
      </c>
      <c r="C101" s="193">
        <f t="shared" si="1"/>
        <v>202</v>
      </c>
    </row>
    <row r="102" spans="1:3">
      <c r="A102" s="191">
        <v>203</v>
      </c>
      <c r="B102" s="192" t="s">
        <v>920</v>
      </c>
      <c r="C102" s="193">
        <f t="shared" si="1"/>
        <v>203</v>
      </c>
    </row>
    <row r="103" spans="1:3">
      <c r="A103" s="191">
        <v>204</v>
      </c>
      <c r="B103" s="192" t="s">
        <v>921</v>
      </c>
      <c r="C103" s="193">
        <f t="shared" si="1"/>
        <v>204</v>
      </c>
    </row>
    <row r="104" spans="1:3">
      <c r="A104" s="191">
        <v>205</v>
      </c>
      <c r="B104" s="192" t="s">
        <v>922</v>
      </c>
      <c r="C104" s="193">
        <f t="shared" si="1"/>
        <v>205</v>
      </c>
    </row>
    <row r="105" spans="1:3">
      <c r="A105" s="191">
        <v>206</v>
      </c>
      <c r="B105" s="192" t="s">
        <v>923</v>
      </c>
      <c r="C105" s="193">
        <f t="shared" si="1"/>
        <v>206</v>
      </c>
    </row>
    <row r="106" spans="1:3">
      <c r="A106" s="191">
        <v>207</v>
      </c>
      <c r="B106" s="192" t="s">
        <v>924</v>
      </c>
      <c r="C106" s="193">
        <f t="shared" si="1"/>
        <v>207</v>
      </c>
    </row>
    <row r="107" spans="1:3">
      <c r="A107" s="191">
        <v>208</v>
      </c>
      <c r="B107" s="192" t="s">
        <v>925</v>
      </c>
      <c r="C107" s="193">
        <f t="shared" si="1"/>
        <v>208</v>
      </c>
    </row>
    <row r="108" spans="1:3">
      <c r="A108" s="191">
        <v>209</v>
      </c>
      <c r="B108" s="192" t="s">
        <v>926</v>
      </c>
      <c r="C108" s="193">
        <f t="shared" si="1"/>
        <v>209</v>
      </c>
    </row>
    <row r="109" spans="1:3">
      <c r="A109" s="191">
        <v>210</v>
      </c>
      <c r="B109" s="192" t="s">
        <v>927</v>
      </c>
      <c r="C109" s="193">
        <f t="shared" si="1"/>
        <v>210</v>
      </c>
    </row>
    <row r="110" spans="1:3">
      <c r="A110" s="191">
        <v>211</v>
      </c>
      <c r="B110" s="192" t="s">
        <v>928</v>
      </c>
      <c r="C110" s="193">
        <f t="shared" si="1"/>
        <v>211</v>
      </c>
    </row>
    <row r="111" spans="1:3">
      <c r="A111" s="191">
        <v>212</v>
      </c>
      <c r="B111" s="192" t="s">
        <v>929</v>
      </c>
      <c r="C111" s="193">
        <f t="shared" si="1"/>
        <v>212</v>
      </c>
    </row>
    <row r="112" spans="1:3">
      <c r="A112" s="191">
        <v>213</v>
      </c>
      <c r="B112" s="192" t="s">
        <v>930</v>
      </c>
      <c r="C112" s="193">
        <f t="shared" si="1"/>
        <v>213</v>
      </c>
    </row>
    <row r="113" spans="1:3">
      <c r="A113" s="191">
        <v>214</v>
      </c>
      <c r="B113" s="192" t="s">
        <v>931</v>
      </c>
      <c r="C113" s="193">
        <f t="shared" si="1"/>
        <v>214</v>
      </c>
    </row>
    <row r="114" spans="1:3">
      <c r="A114" s="191">
        <v>215</v>
      </c>
      <c r="B114" s="192" t="s">
        <v>932</v>
      </c>
      <c r="C114" s="193">
        <f t="shared" si="1"/>
        <v>215</v>
      </c>
    </row>
    <row r="115" spans="1:3">
      <c r="A115" s="191">
        <v>216</v>
      </c>
      <c r="B115" s="192" t="s">
        <v>933</v>
      </c>
      <c r="C115" s="193">
        <f t="shared" si="1"/>
        <v>216</v>
      </c>
    </row>
    <row r="116" spans="1:3">
      <c r="A116" s="191">
        <v>217</v>
      </c>
      <c r="B116" s="192" t="s">
        <v>934</v>
      </c>
      <c r="C116" s="193">
        <f t="shared" si="1"/>
        <v>217</v>
      </c>
    </row>
    <row r="117" spans="1:3">
      <c r="A117" s="191">
        <v>218</v>
      </c>
      <c r="B117" s="192" t="s">
        <v>935</v>
      </c>
      <c r="C117" s="193">
        <f t="shared" si="1"/>
        <v>218</v>
      </c>
    </row>
    <row r="118" spans="1:3">
      <c r="A118" s="191">
        <v>219</v>
      </c>
      <c r="B118" s="192" t="s">
        <v>936</v>
      </c>
      <c r="C118" s="193">
        <f t="shared" si="1"/>
        <v>219</v>
      </c>
    </row>
    <row r="119" spans="1:3">
      <c r="A119" s="191">
        <v>220</v>
      </c>
      <c r="B119" s="192" t="s">
        <v>937</v>
      </c>
      <c r="C119" s="193">
        <f t="shared" si="1"/>
        <v>220</v>
      </c>
    </row>
    <row r="120" spans="1:3">
      <c r="A120" s="191">
        <v>221</v>
      </c>
      <c r="B120" s="192" t="s">
        <v>938</v>
      </c>
      <c r="C120" s="193">
        <f t="shared" si="1"/>
        <v>221</v>
      </c>
    </row>
    <row r="121" spans="1:3">
      <c r="A121" s="191">
        <v>222</v>
      </c>
      <c r="B121" s="192" t="s">
        <v>939</v>
      </c>
      <c r="C121" s="193">
        <f t="shared" si="1"/>
        <v>222</v>
      </c>
    </row>
    <row r="122" spans="1:3">
      <c r="A122" s="191">
        <v>224</v>
      </c>
      <c r="B122" s="192" t="s">
        <v>940</v>
      </c>
      <c r="C122" s="193">
        <f t="shared" si="1"/>
        <v>224</v>
      </c>
    </row>
    <row r="123" spans="1:3">
      <c r="A123" s="191">
        <v>225</v>
      </c>
      <c r="B123" s="192" t="s">
        <v>941</v>
      </c>
      <c r="C123" s="193">
        <f t="shared" si="1"/>
        <v>225</v>
      </c>
    </row>
    <row r="124" spans="1:3" ht="15.75" thickBot="1">
      <c r="A124" s="194">
        <v>226</v>
      </c>
      <c r="B124" s="195" t="s">
        <v>942</v>
      </c>
      <c r="C124" s="193">
        <f t="shared" si="1"/>
        <v>226</v>
      </c>
    </row>
    <row r="125" spans="1:3">
      <c r="A125" s="191">
        <v>227</v>
      </c>
      <c r="B125" s="196" t="s">
        <v>943</v>
      </c>
      <c r="C125" s="193">
        <f t="shared" si="1"/>
        <v>227</v>
      </c>
    </row>
    <row r="126" spans="1:3">
      <c r="A126" s="191">
        <v>228</v>
      </c>
      <c r="B126" s="192" t="s">
        <v>944</v>
      </c>
      <c r="C126" s="193">
        <f t="shared" si="1"/>
        <v>228</v>
      </c>
    </row>
    <row r="127" spans="1:3">
      <c r="A127" s="197">
        <v>229</v>
      </c>
      <c r="B127" s="192" t="s">
        <v>945</v>
      </c>
      <c r="C127" s="193">
        <f t="shared" si="1"/>
        <v>229</v>
      </c>
    </row>
    <row r="128" spans="1:3">
      <c r="A128" s="197">
        <v>230</v>
      </c>
      <c r="B128" s="192" t="s">
        <v>946</v>
      </c>
      <c r="C128" s="193">
        <f t="shared" si="1"/>
        <v>230</v>
      </c>
    </row>
    <row r="129" spans="1:3">
      <c r="A129" s="191">
        <v>231</v>
      </c>
      <c r="B129" s="192" t="s">
        <v>947</v>
      </c>
      <c r="C129" s="193">
        <f t="shared" si="1"/>
        <v>231</v>
      </c>
    </row>
    <row r="130" spans="1:3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>
      <c r="A131" s="191">
        <v>233</v>
      </c>
      <c r="B131" s="192" t="s">
        <v>949</v>
      </c>
      <c r="C131" s="193">
        <f t="shared" si="2"/>
        <v>233</v>
      </c>
    </row>
    <row r="132" spans="1:3">
      <c r="A132" s="191">
        <v>234</v>
      </c>
      <c r="B132" s="192" t="s">
        <v>950</v>
      </c>
      <c r="C132" s="193">
        <f t="shared" si="2"/>
        <v>234</v>
      </c>
    </row>
    <row r="133" spans="1:3">
      <c r="A133" s="191">
        <v>235</v>
      </c>
      <c r="B133" s="192" t="s">
        <v>951</v>
      </c>
      <c r="C133" s="193">
        <f t="shared" si="2"/>
        <v>235</v>
      </c>
    </row>
    <row r="134" spans="1:3">
      <c r="A134" s="191">
        <v>236</v>
      </c>
      <c r="B134" s="192" t="s">
        <v>952</v>
      </c>
      <c r="C134" s="193">
        <f t="shared" si="2"/>
        <v>236</v>
      </c>
    </row>
    <row r="135" spans="1:3">
      <c r="A135" s="191">
        <v>237</v>
      </c>
      <c r="B135" s="192" t="s">
        <v>953</v>
      </c>
      <c r="C135" s="193">
        <f t="shared" si="2"/>
        <v>237</v>
      </c>
    </row>
    <row r="136" spans="1:3">
      <c r="A136" s="191">
        <v>238</v>
      </c>
      <c r="B136" s="192" t="s">
        <v>954</v>
      </c>
      <c r="C136" s="193">
        <f t="shared" si="2"/>
        <v>238</v>
      </c>
    </row>
    <row r="137" spans="1:3">
      <c r="A137" s="191">
        <v>239</v>
      </c>
      <c r="B137" s="192" t="s">
        <v>955</v>
      </c>
      <c r="C137" s="193">
        <f t="shared" si="2"/>
        <v>239</v>
      </c>
    </row>
    <row r="138" spans="1:3">
      <c r="A138" s="191">
        <v>240</v>
      </c>
      <c r="B138" s="192" t="s">
        <v>956</v>
      </c>
      <c r="C138" s="193">
        <f t="shared" si="2"/>
        <v>240</v>
      </c>
    </row>
    <row r="139" spans="1:3">
      <c r="A139" s="191">
        <v>241</v>
      </c>
      <c r="B139" s="192" t="s">
        <v>957</v>
      </c>
      <c r="C139" s="193">
        <f t="shared" si="2"/>
        <v>241</v>
      </c>
    </row>
    <row r="140" spans="1:3">
      <c r="A140" s="191">
        <v>242</v>
      </c>
      <c r="B140" s="192" t="s">
        <v>958</v>
      </c>
      <c r="C140" s="193">
        <f t="shared" si="2"/>
        <v>242</v>
      </c>
    </row>
    <row r="141" spans="1:3">
      <c r="A141" s="191">
        <v>243</v>
      </c>
      <c r="B141" s="192" t="s">
        <v>959</v>
      </c>
      <c r="C141" s="193">
        <f t="shared" si="2"/>
        <v>243</v>
      </c>
    </row>
    <row r="142" spans="1:3">
      <c r="A142" s="191">
        <v>244</v>
      </c>
      <c r="B142" s="192" t="s">
        <v>960</v>
      </c>
      <c r="C142" s="193">
        <f t="shared" si="2"/>
        <v>244</v>
      </c>
    </row>
    <row r="143" spans="1:3">
      <c r="A143" s="191">
        <v>250</v>
      </c>
      <c r="B143" s="192" t="s">
        <v>961</v>
      </c>
      <c r="C143" s="193">
        <f t="shared" si="2"/>
        <v>250</v>
      </c>
    </row>
    <row r="144" spans="1:3">
      <c r="A144" s="198">
        <v>310</v>
      </c>
      <c r="B144" s="192" t="s">
        <v>962</v>
      </c>
      <c r="C144" s="193">
        <f t="shared" si="2"/>
        <v>310</v>
      </c>
    </row>
    <row r="145" spans="1:3">
      <c r="A145" s="198">
        <v>311</v>
      </c>
      <c r="B145" s="192" t="s">
        <v>963</v>
      </c>
      <c r="C145" s="193">
        <f t="shared" si="2"/>
        <v>311</v>
      </c>
    </row>
    <row r="146" spans="1:3">
      <c r="A146" s="198">
        <v>324</v>
      </c>
      <c r="B146" s="192" t="s">
        <v>964</v>
      </c>
      <c r="C146" s="193">
        <f t="shared" si="2"/>
        <v>324</v>
      </c>
    </row>
    <row r="147" spans="1:3">
      <c r="A147" s="198">
        <v>326</v>
      </c>
      <c r="B147" s="192" t="s">
        <v>965</v>
      </c>
      <c r="C147" s="193">
        <f t="shared" si="2"/>
        <v>326</v>
      </c>
    </row>
    <row r="148" spans="1:3">
      <c r="A148" s="198">
        <v>330</v>
      </c>
      <c r="B148" s="192" t="s">
        <v>966</v>
      </c>
      <c r="C148" s="193">
        <f t="shared" si="2"/>
        <v>330</v>
      </c>
    </row>
    <row r="149" spans="1:3" ht="15.75" thickBot="1">
      <c r="A149" s="194">
        <v>500</v>
      </c>
      <c r="B149" s="195" t="s">
        <v>967</v>
      </c>
      <c r="C149" s="193">
        <f t="shared" si="2"/>
        <v>500</v>
      </c>
    </row>
    <row r="150" spans="1:3">
      <c r="A150" s="191">
        <v>223</v>
      </c>
      <c r="B150" s="192" t="s">
        <v>968</v>
      </c>
      <c r="C150" s="193">
        <f t="shared" si="2"/>
        <v>223</v>
      </c>
    </row>
    <row r="151" spans="1:3">
      <c r="A151" s="191">
        <v>521</v>
      </c>
      <c r="B151" s="192" t="s">
        <v>969</v>
      </c>
      <c r="C151" s="193">
        <f t="shared" si="2"/>
        <v>521</v>
      </c>
    </row>
    <row r="152" spans="1:3" ht="15.75" thickBot="1">
      <c r="A152" s="194">
        <v>581</v>
      </c>
      <c r="B152" s="195" t="s">
        <v>970</v>
      </c>
      <c r="C152" s="193">
        <f t="shared" si="2"/>
        <v>581</v>
      </c>
    </row>
    <row r="153" spans="1:3">
      <c r="A153" s="198"/>
      <c r="B153" s="192"/>
      <c r="C153" s="193"/>
    </row>
    <row r="154" spans="1:3">
      <c r="A154" s="190"/>
      <c r="B154" s="190"/>
      <c r="C154" s="190"/>
    </row>
    <row r="155" spans="1:3">
      <c r="A155" s="190"/>
      <c r="B155" s="190"/>
      <c r="C155" s="190"/>
    </row>
    <row r="156" spans="1:3">
      <c r="A156" s="190"/>
      <c r="B156" s="190"/>
      <c r="C156" s="190"/>
    </row>
    <row r="157" spans="1:3">
      <c r="A157" s="190"/>
      <c r="B157" s="190"/>
      <c r="C157" s="190"/>
    </row>
    <row r="158" spans="1:3">
      <c r="A158" s="190"/>
      <c r="B158" s="190"/>
      <c r="C158" s="190"/>
    </row>
    <row r="159" spans="1:3">
      <c r="A159" s="190"/>
      <c r="B159" s="190"/>
      <c r="C159" s="190"/>
    </row>
    <row r="160" spans="1:3">
      <c r="A160" s="13">
        <v>41112</v>
      </c>
      <c r="B160" s="13" t="s">
        <v>134</v>
      </c>
    </row>
    <row r="161" spans="1:2">
      <c r="A161" s="13">
        <v>41113</v>
      </c>
      <c r="B161" s="13" t="s">
        <v>270</v>
      </c>
    </row>
    <row r="162" spans="1:2">
      <c r="A162" s="13">
        <v>41114</v>
      </c>
      <c r="B162" s="13" t="s">
        <v>204</v>
      </c>
    </row>
    <row r="163" spans="1:2">
      <c r="A163" s="13">
        <v>41115</v>
      </c>
      <c r="B163" s="13" t="s">
        <v>133</v>
      </c>
    </row>
    <row r="164" spans="1:2">
      <c r="A164" s="13">
        <v>41116</v>
      </c>
      <c r="B164" s="13" t="s">
        <v>164</v>
      </c>
    </row>
    <row r="165" spans="1:2">
      <c r="A165" s="13">
        <v>41117</v>
      </c>
      <c r="B165" s="13" t="s">
        <v>167</v>
      </c>
    </row>
    <row r="166" spans="1:2">
      <c r="A166" s="13">
        <v>41118</v>
      </c>
      <c r="B166" s="13" t="s">
        <v>192</v>
      </c>
    </row>
    <row r="167" spans="1:2">
      <c r="A167" s="13">
        <v>41119</v>
      </c>
      <c r="B167" s="13" t="s">
        <v>214</v>
      </c>
    </row>
    <row r="168" spans="1:2">
      <c r="A168" s="13">
        <v>41120</v>
      </c>
      <c r="B168" s="13" t="s">
        <v>213</v>
      </c>
    </row>
    <row r="169" spans="1:2">
      <c r="A169" s="13">
        <v>41103</v>
      </c>
      <c r="B169" s="13" t="s">
        <v>232</v>
      </c>
    </row>
    <row r="170" spans="1:2">
      <c r="A170" s="13">
        <v>41121</v>
      </c>
      <c r="B170" s="13" t="s">
        <v>195</v>
      </c>
    </row>
    <row r="171" spans="1:2">
      <c r="A171" s="13">
        <v>41122</v>
      </c>
      <c r="B171" s="13" t="s">
        <v>238</v>
      </c>
    </row>
    <row r="172" spans="1:2">
      <c r="A172" s="13">
        <v>41123</v>
      </c>
      <c r="B172" s="13" t="s">
        <v>200</v>
      </c>
    </row>
    <row r="173" spans="1:2">
      <c r="A173" s="13">
        <v>41124</v>
      </c>
      <c r="B173" s="13" t="s">
        <v>169</v>
      </c>
    </row>
    <row r="174" spans="1:2">
      <c r="A174" s="13">
        <v>41125</v>
      </c>
      <c r="B174" s="13" t="s">
        <v>212</v>
      </c>
    </row>
    <row r="175" spans="1:2">
      <c r="A175" s="13">
        <v>41126</v>
      </c>
      <c r="B175" s="13" t="s">
        <v>181</v>
      </c>
    </row>
    <row r="176" spans="1:2">
      <c r="A176" s="13">
        <v>41127</v>
      </c>
      <c r="B176" s="13" t="s">
        <v>199</v>
      </c>
    </row>
    <row r="177" spans="1:2">
      <c r="A177" s="13">
        <v>41128</v>
      </c>
      <c r="B177" s="13" t="s">
        <v>211</v>
      </c>
    </row>
    <row r="178" spans="1:2">
      <c r="A178" s="13">
        <v>41129</v>
      </c>
      <c r="B178" s="13" t="s">
        <v>182</v>
      </c>
    </row>
    <row r="179" spans="1:2">
      <c r="A179" s="13">
        <v>41130</v>
      </c>
      <c r="B179" s="13" t="s">
        <v>183</v>
      </c>
    </row>
    <row r="180" spans="1:2">
      <c r="A180" s="13">
        <v>41104</v>
      </c>
      <c r="B180" s="13" t="s">
        <v>228</v>
      </c>
    </row>
    <row r="181" spans="1:2">
      <c r="A181" s="13">
        <v>41105</v>
      </c>
      <c r="B181" s="13" t="s">
        <v>171</v>
      </c>
    </row>
    <row r="182" spans="1:2">
      <c r="A182" s="13">
        <v>41106</v>
      </c>
      <c r="B182" s="13" t="s">
        <v>165</v>
      </c>
    </row>
    <row r="183" spans="1:2">
      <c r="A183" s="13">
        <v>41108</v>
      </c>
      <c r="B183" s="13" t="s">
        <v>234</v>
      </c>
    </row>
    <row r="184" spans="1:2">
      <c r="A184" s="13">
        <v>41107</v>
      </c>
      <c r="B184" s="13" t="s">
        <v>172</v>
      </c>
    </row>
    <row r="185" spans="1:2">
      <c r="A185" s="13">
        <v>41109</v>
      </c>
      <c r="B185" s="13" t="s">
        <v>184</v>
      </c>
    </row>
    <row r="186" spans="1:2">
      <c r="A186" s="13">
        <v>41110</v>
      </c>
      <c r="B186" s="13" t="s">
        <v>180</v>
      </c>
    </row>
    <row r="187" spans="1:2">
      <c r="A187" s="13">
        <v>43400</v>
      </c>
      <c r="B187" s="13" t="s">
        <v>218</v>
      </c>
    </row>
    <row r="188" spans="1:2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K104"/>
  <sheetViews>
    <sheetView zoomScale="80" zoomScaleNormal="80" workbookViewId="0">
      <selection activeCell="C33" sqref="C33"/>
    </sheetView>
  </sheetViews>
  <sheetFormatPr defaultRowHeight="15"/>
  <cols>
    <col min="3" max="3" width="63.5703125" customWidth="1"/>
    <col min="5" max="5" width="91" customWidth="1"/>
    <col min="11" max="11" width="51.140625" customWidth="1"/>
  </cols>
  <sheetData>
    <row r="1" spans="2:11" ht="23.25">
      <c r="B1" s="25" t="s">
        <v>0</v>
      </c>
      <c r="E1" s="24" t="s">
        <v>534</v>
      </c>
      <c r="I1" s="24" t="s">
        <v>59</v>
      </c>
    </row>
    <row r="2" spans="2:11" ht="15.75" thickBot="1"/>
    <row r="3" spans="2:11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30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>
      <c r="H68" s="45"/>
      <c r="I68" s="17"/>
      <c r="J68">
        <v>711</v>
      </c>
      <c r="K68" t="s">
        <v>22</v>
      </c>
    </row>
    <row r="69" spans="2:11">
      <c r="J69">
        <v>712</v>
      </c>
      <c r="K69" t="s">
        <v>23</v>
      </c>
    </row>
    <row r="70" spans="2:11">
      <c r="J70">
        <v>713</v>
      </c>
      <c r="K70" t="s">
        <v>24</v>
      </c>
    </row>
    <row r="71" spans="2:11">
      <c r="J71">
        <v>714</v>
      </c>
      <c r="K71" t="s">
        <v>25</v>
      </c>
    </row>
    <row r="72" spans="2:11">
      <c r="J72">
        <v>715</v>
      </c>
      <c r="K72" t="s">
        <v>26</v>
      </c>
    </row>
    <row r="73" spans="2:11">
      <c r="J73">
        <v>716</v>
      </c>
      <c r="K73" t="s">
        <v>27</v>
      </c>
    </row>
    <row r="74" spans="2:11">
      <c r="J74">
        <v>717</v>
      </c>
      <c r="K74" t="s">
        <v>28</v>
      </c>
    </row>
    <row r="75" spans="2:11">
      <c r="J75">
        <v>719</v>
      </c>
      <c r="K75" t="s">
        <v>29</v>
      </c>
    </row>
    <row r="76" spans="2:11">
      <c r="J76">
        <v>721</v>
      </c>
      <c r="K76" t="s">
        <v>30</v>
      </c>
    </row>
    <row r="77" spans="2:11">
      <c r="J77">
        <v>722</v>
      </c>
      <c r="K77" t="s">
        <v>31</v>
      </c>
    </row>
    <row r="78" spans="2:11">
      <c r="J78">
        <v>731</v>
      </c>
      <c r="K78" t="s">
        <v>32</v>
      </c>
    </row>
    <row r="79" spans="2:11">
      <c r="J79">
        <v>732</v>
      </c>
      <c r="K79" t="s">
        <v>33</v>
      </c>
    </row>
    <row r="80" spans="2:11">
      <c r="J80">
        <v>733</v>
      </c>
      <c r="K80" t="s">
        <v>34</v>
      </c>
    </row>
    <row r="81" spans="10:11">
      <c r="J81">
        <v>741</v>
      </c>
      <c r="K81" t="s">
        <v>35</v>
      </c>
    </row>
    <row r="82" spans="10:11">
      <c r="J82">
        <v>742</v>
      </c>
      <c r="K82" t="s">
        <v>36</v>
      </c>
    </row>
    <row r="83" spans="10:11">
      <c r="J83">
        <v>743</v>
      </c>
      <c r="K83" t="s">
        <v>37</v>
      </c>
    </row>
    <row r="84" spans="10:11">
      <c r="J84">
        <v>744</v>
      </c>
      <c r="K84" t="s">
        <v>38</v>
      </c>
    </row>
    <row r="85" spans="10:11">
      <c r="J85">
        <v>745</v>
      </c>
      <c r="K85" t="s">
        <v>39</v>
      </c>
    </row>
    <row r="86" spans="10:11">
      <c r="J86">
        <v>771</v>
      </c>
      <c r="K86" t="s">
        <v>40</v>
      </c>
    </row>
    <row r="87" spans="10:11">
      <c r="J87">
        <v>772</v>
      </c>
      <c r="K87" t="s">
        <v>41</v>
      </c>
    </row>
    <row r="88" spans="10:11">
      <c r="J88">
        <v>781</v>
      </c>
      <c r="K88" t="s">
        <v>42</v>
      </c>
    </row>
    <row r="89" spans="10:11">
      <c r="J89">
        <v>791</v>
      </c>
      <c r="K89" t="s">
        <v>43</v>
      </c>
    </row>
    <row r="90" spans="10:11">
      <c r="J90">
        <v>811</v>
      </c>
      <c r="K90" t="s">
        <v>44</v>
      </c>
    </row>
    <row r="91" spans="10:11">
      <c r="J91">
        <v>812</v>
      </c>
      <c r="K91" t="s">
        <v>45</v>
      </c>
    </row>
    <row r="92" spans="10:11">
      <c r="J92">
        <v>813</v>
      </c>
      <c r="K92" t="s">
        <v>46</v>
      </c>
    </row>
    <row r="93" spans="10:11">
      <c r="J93">
        <v>821</v>
      </c>
      <c r="K93" t="s">
        <v>47</v>
      </c>
    </row>
    <row r="94" spans="10:11">
      <c r="J94">
        <v>822</v>
      </c>
      <c r="K94" t="s">
        <v>48</v>
      </c>
    </row>
    <row r="95" spans="10:11">
      <c r="J95">
        <v>823</v>
      </c>
      <c r="K95" t="s">
        <v>49</v>
      </c>
    </row>
    <row r="96" spans="10:11">
      <c r="J96">
        <v>831</v>
      </c>
      <c r="K96" t="s">
        <v>50</v>
      </c>
    </row>
    <row r="97" spans="10:11">
      <c r="J97">
        <v>841</v>
      </c>
      <c r="K97" t="s">
        <v>51</v>
      </c>
    </row>
    <row r="98" spans="10:11">
      <c r="J98">
        <v>842</v>
      </c>
      <c r="K98" t="s">
        <v>52</v>
      </c>
    </row>
    <row r="99" spans="10:11">
      <c r="J99">
        <v>843</v>
      </c>
      <c r="K99" t="s">
        <v>53</v>
      </c>
    </row>
    <row r="100" spans="10:11">
      <c r="J100">
        <v>911</v>
      </c>
      <c r="K100" t="s">
        <v>54</v>
      </c>
    </row>
    <row r="101" spans="10:11">
      <c r="J101">
        <v>912</v>
      </c>
      <c r="K101" t="s">
        <v>55</v>
      </c>
    </row>
    <row r="102" spans="10:11">
      <c r="J102">
        <v>921</v>
      </c>
      <c r="K102" t="s">
        <v>56</v>
      </c>
    </row>
    <row r="103" spans="10:11">
      <c r="J103">
        <v>922</v>
      </c>
      <c r="K103" t="s">
        <v>57</v>
      </c>
    </row>
    <row r="104" spans="10:11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>
      <c r="A3" s="26" t="s">
        <v>539</v>
      </c>
      <c r="B3" s="15"/>
      <c r="C3" s="15"/>
      <c r="D3" s="14"/>
      <c r="E3" s="14"/>
      <c r="F3" s="27"/>
    </row>
    <row r="4" spans="1:6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>
      <c r="A29" s="46"/>
      <c r="B29" s="43"/>
      <c r="C29" s="43"/>
      <c r="D29" s="15"/>
      <c r="E29" s="47"/>
      <c r="F29" s="29"/>
    </row>
    <row r="30" spans="1:6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>
      <c r="A31" s="46"/>
      <c r="B31" s="43"/>
      <c r="C31" s="43"/>
      <c r="D31" s="48" t="s">
        <v>612</v>
      </c>
      <c r="E31" s="49" t="s">
        <v>62</v>
      </c>
      <c r="F31" s="29"/>
    </row>
    <row r="32" spans="1:6">
      <c r="A32" s="46"/>
      <c r="B32" s="43"/>
      <c r="C32" s="43"/>
      <c r="D32" s="48" t="s">
        <v>613</v>
      </c>
      <c r="E32" s="49" t="s">
        <v>63</v>
      </c>
      <c r="F32" s="29"/>
    </row>
    <row r="33" spans="1:6">
      <c r="A33" s="46"/>
      <c r="B33" s="43"/>
      <c r="C33" s="43"/>
      <c r="D33" s="48" t="s">
        <v>614</v>
      </c>
      <c r="E33" s="49" t="s">
        <v>64</v>
      </c>
      <c r="F33" s="29"/>
    </row>
    <row r="34" spans="1:6">
      <c r="A34" s="46"/>
      <c r="B34" s="43"/>
      <c r="C34" s="43"/>
      <c r="D34" s="48" t="s">
        <v>615</v>
      </c>
      <c r="E34" s="49" t="s">
        <v>65</v>
      </c>
      <c r="F34" s="29"/>
    </row>
    <row r="35" spans="1:6">
      <c r="A35" s="46"/>
      <c r="B35" s="43"/>
      <c r="C35" s="43"/>
      <c r="D35" s="48" t="s">
        <v>616</v>
      </c>
      <c r="E35" s="49" t="s">
        <v>66</v>
      </c>
      <c r="F35" s="29"/>
    </row>
    <row r="36" spans="1:6">
      <c r="A36" s="46"/>
      <c r="B36" s="43"/>
      <c r="C36" s="43"/>
      <c r="D36" s="48" t="s">
        <v>617</v>
      </c>
      <c r="E36" s="49" t="s">
        <v>67</v>
      </c>
      <c r="F36" s="29"/>
    </row>
    <row r="37" spans="1:6">
      <c r="A37" s="46"/>
      <c r="B37" s="43"/>
      <c r="C37" s="43"/>
      <c r="D37" s="48" t="s">
        <v>618</v>
      </c>
      <c r="E37" s="49" t="s">
        <v>68</v>
      </c>
      <c r="F37" s="29"/>
    </row>
    <row r="38" spans="1:6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>
      <c r="A39" s="46"/>
      <c r="D39" s="48" t="s">
        <v>71</v>
      </c>
      <c r="E39" s="49" t="s">
        <v>72</v>
      </c>
      <c r="F39" s="29"/>
    </row>
    <row r="40" spans="1:6">
      <c r="A40" s="46"/>
      <c r="B40" s="43"/>
      <c r="C40" s="43"/>
      <c r="D40" s="48" t="s">
        <v>73</v>
      </c>
      <c r="E40" s="49" t="s">
        <v>74</v>
      </c>
      <c r="F40" s="29"/>
    </row>
    <row r="41" spans="1:6">
      <c r="A41" s="46"/>
      <c r="B41" s="43"/>
      <c r="C41" s="43"/>
      <c r="D41" s="48" t="s">
        <v>75</v>
      </c>
      <c r="E41" s="49" t="s">
        <v>76</v>
      </c>
      <c r="F41" s="29"/>
    </row>
    <row r="42" spans="1:6">
      <c r="A42" s="46"/>
      <c r="B42" s="43"/>
      <c r="C42" s="43"/>
      <c r="D42" s="48" t="s">
        <v>77</v>
      </c>
      <c r="E42" s="49" t="s">
        <v>78</v>
      </c>
      <c r="F42" s="29"/>
    </row>
    <row r="43" spans="1:6">
      <c r="A43" s="46"/>
      <c r="B43" s="43"/>
      <c r="C43" s="43"/>
      <c r="D43" s="48" t="s">
        <v>79</v>
      </c>
      <c r="E43" s="49" t="s">
        <v>80</v>
      </c>
      <c r="F43" s="29"/>
    </row>
    <row r="44" spans="1:6">
      <c r="A44" s="46"/>
      <c r="B44" s="43"/>
      <c r="C44" s="43"/>
      <c r="D44" s="48" t="s">
        <v>81</v>
      </c>
      <c r="E44" s="49" t="s">
        <v>82</v>
      </c>
      <c r="F44" s="29"/>
    </row>
    <row r="45" spans="1:6">
      <c r="A45" s="46"/>
      <c r="B45" s="43"/>
      <c r="C45" s="43"/>
      <c r="D45" s="48" t="s">
        <v>83</v>
      </c>
      <c r="E45" s="49" t="s">
        <v>84</v>
      </c>
      <c r="F45" s="29"/>
    </row>
    <row r="46" spans="1:6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>
      <c r="A47" s="46"/>
      <c r="D47" s="48" t="s">
        <v>87</v>
      </c>
      <c r="E47" s="49" t="s">
        <v>88</v>
      </c>
      <c r="F47" s="29"/>
    </row>
    <row r="48" spans="1:6">
      <c r="A48" s="46"/>
      <c r="B48" s="43"/>
      <c r="C48" s="43"/>
      <c r="D48" s="48" t="s">
        <v>89</v>
      </c>
      <c r="E48" s="49" t="s">
        <v>90</v>
      </c>
      <c r="F48" s="29"/>
    </row>
    <row r="49" spans="1:6">
      <c r="A49" s="46"/>
      <c r="B49" s="43"/>
      <c r="C49" s="43"/>
      <c r="D49" s="48" t="s">
        <v>91</v>
      </c>
      <c r="E49" s="49" t="s">
        <v>92</v>
      </c>
      <c r="F49" s="29"/>
    </row>
    <row r="50" spans="1:6">
      <c r="A50" s="46"/>
      <c r="B50" s="43"/>
      <c r="C50" s="43"/>
      <c r="D50" s="48" t="s">
        <v>93</v>
      </c>
      <c r="E50" s="49" t="s">
        <v>94</v>
      </c>
      <c r="F50" s="29"/>
    </row>
    <row r="51" spans="1:6">
      <c r="A51" s="46"/>
      <c r="B51" s="43"/>
      <c r="C51" s="43"/>
      <c r="D51" s="48" t="s">
        <v>95</v>
      </c>
      <c r="E51" s="49" t="s">
        <v>96</v>
      </c>
      <c r="F51" s="29"/>
    </row>
    <row r="52" spans="1:6">
      <c r="A52" s="46"/>
      <c r="B52" s="43"/>
      <c r="C52" s="43"/>
      <c r="D52" s="48" t="s">
        <v>97</v>
      </c>
      <c r="E52" s="49" t="s">
        <v>98</v>
      </c>
      <c r="F52" s="29"/>
    </row>
    <row r="53" spans="1:6">
      <c r="A53" s="46"/>
      <c r="B53" s="43"/>
      <c r="C53" s="43"/>
      <c r="D53" s="48" t="s">
        <v>99</v>
      </c>
      <c r="E53" s="49" t="s">
        <v>100</v>
      </c>
      <c r="F53" s="29"/>
    </row>
    <row r="54" spans="1:6">
      <c r="A54" s="46"/>
      <c r="B54" s="43"/>
      <c r="C54" s="43"/>
      <c r="D54" s="15"/>
      <c r="E54" s="47"/>
      <c r="F54" s="29"/>
    </row>
    <row r="55" spans="1:6">
      <c r="A55" s="46"/>
      <c r="B55" s="43"/>
      <c r="C55" s="43"/>
      <c r="D55" s="15"/>
      <c r="E55" s="47"/>
      <c r="F55" s="29"/>
    </row>
    <row r="56" spans="1:6">
      <c r="A56" s="46"/>
      <c r="B56" s="43"/>
      <c r="C56" s="43"/>
      <c r="D56" s="15"/>
      <c r="E56" s="47"/>
      <c r="F56" s="29"/>
    </row>
    <row r="57" spans="1:6">
      <c r="A57" s="46"/>
      <c r="B57" s="43"/>
      <c r="C57" s="43"/>
      <c r="D57" s="15"/>
      <c r="E57" s="47"/>
      <c r="F57" s="29"/>
    </row>
    <row r="58" spans="1:6">
      <c r="A58" s="46"/>
      <c r="B58" s="43"/>
      <c r="C58" s="43"/>
      <c r="D58" s="15"/>
      <c r="E58" s="47"/>
      <c r="F58" s="29"/>
    </row>
    <row r="59" spans="1:6">
      <c r="A59" s="33" t="s">
        <v>455</v>
      </c>
      <c r="B59" s="34"/>
      <c r="C59" s="34"/>
      <c r="D59" s="35"/>
      <c r="E59" s="35"/>
      <c r="F59" s="36">
        <v>43</v>
      </c>
    </row>
    <row r="60" spans="1:6" ht="26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>
      <c r="D66" s="42" t="s">
        <v>584</v>
      </c>
      <c r="E66" s="39" t="s">
        <v>607</v>
      </c>
      <c r="G66" t="s">
        <v>606</v>
      </c>
      <c r="H66" s="38">
        <v>40389</v>
      </c>
    </row>
    <row r="67" spans="1:8">
      <c r="D67" s="42" t="s">
        <v>586</v>
      </c>
      <c r="E67" s="39" t="s">
        <v>608</v>
      </c>
      <c r="G67" t="s">
        <v>606</v>
      </c>
      <c r="H67" s="38">
        <v>40389</v>
      </c>
    </row>
    <row r="68" spans="1:8">
      <c r="D68" s="42" t="s">
        <v>604</v>
      </c>
      <c r="E68" s="39" t="s">
        <v>609</v>
      </c>
      <c r="G68" t="s">
        <v>606</v>
      </c>
      <c r="H68" s="38">
        <v>40389</v>
      </c>
    </row>
    <row r="69" spans="1:8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>
      <c r="D70" s="40" t="s">
        <v>590</v>
      </c>
      <c r="E70" s="39" t="s">
        <v>364</v>
      </c>
      <c r="G70" t="s">
        <v>606</v>
      </c>
      <c r="H70" s="38">
        <v>40389</v>
      </c>
    </row>
    <row r="71" spans="1:8">
      <c r="D71" s="40" t="s">
        <v>592</v>
      </c>
      <c r="E71" s="39" t="s">
        <v>623</v>
      </c>
      <c r="G71" t="s">
        <v>606</v>
      </c>
      <c r="H71" s="38">
        <v>40389</v>
      </c>
    </row>
    <row r="72" spans="1:8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>
      <c r="D73" s="41" t="s">
        <v>612</v>
      </c>
      <c r="E73" s="39" t="s">
        <v>631</v>
      </c>
      <c r="G73" t="s">
        <v>606</v>
      </c>
      <c r="H73" s="38">
        <v>40389</v>
      </c>
    </row>
    <row r="74" spans="1:8">
      <c r="D74" s="41" t="s">
        <v>613</v>
      </c>
      <c r="E74" s="39" t="s">
        <v>625</v>
      </c>
      <c r="G74" t="s">
        <v>606</v>
      </c>
      <c r="H74" s="38">
        <v>40389</v>
      </c>
    </row>
    <row r="75" spans="1:8">
      <c r="D75" s="41" t="s">
        <v>614</v>
      </c>
      <c r="E75" s="39" t="s">
        <v>626</v>
      </c>
      <c r="G75" t="s">
        <v>606</v>
      </c>
      <c r="H75" s="38">
        <v>40389</v>
      </c>
    </row>
    <row r="76" spans="1:8">
      <c r="D76" s="41" t="s">
        <v>615</v>
      </c>
      <c r="E76" s="44" t="s">
        <v>637</v>
      </c>
      <c r="G76" t="s">
        <v>606</v>
      </c>
      <c r="H76" s="38">
        <v>40389</v>
      </c>
    </row>
    <row r="77" spans="1:8">
      <c r="D77" s="41" t="s">
        <v>616</v>
      </c>
      <c r="E77" s="39" t="s">
        <v>627</v>
      </c>
      <c r="G77" t="s">
        <v>606</v>
      </c>
      <c r="H77" s="38">
        <v>40389</v>
      </c>
    </row>
    <row r="78" spans="1:8">
      <c r="D78" s="41" t="s">
        <v>617</v>
      </c>
      <c r="E78" s="39" t="s">
        <v>628</v>
      </c>
      <c r="G78" t="s">
        <v>606</v>
      </c>
      <c r="H78" s="38">
        <v>40389</v>
      </c>
    </row>
    <row r="79" spans="1:8">
      <c r="D79" s="41" t="s">
        <v>618</v>
      </c>
      <c r="E79" s="39" t="s">
        <v>632</v>
      </c>
      <c r="G79" t="s">
        <v>606</v>
      </c>
      <c r="H79" s="38">
        <v>40389</v>
      </c>
    </row>
    <row r="80" spans="1:8">
      <c r="D80" s="41" t="s">
        <v>619</v>
      </c>
      <c r="E80" s="39" t="s">
        <v>629</v>
      </c>
      <c r="G80" t="s">
        <v>606</v>
      </c>
      <c r="H80" s="38">
        <v>40389</v>
      </c>
    </row>
    <row r="81" spans="2:5">
      <c r="D81" s="41" t="s">
        <v>620</v>
      </c>
      <c r="E81" s="39" t="s">
        <v>630</v>
      </c>
    </row>
    <row r="82" spans="2:5">
      <c r="D82" s="41" t="s">
        <v>638</v>
      </c>
      <c r="E82" s="39" t="s">
        <v>640</v>
      </c>
    </row>
    <row r="83" spans="2:5">
      <c r="D83" s="41" t="s">
        <v>639</v>
      </c>
      <c r="E83" s="39" t="s">
        <v>641</v>
      </c>
    </row>
    <row r="84" spans="2:5">
      <c r="D84" s="13"/>
    </row>
    <row r="85" spans="2:5">
      <c r="B85" t="s">
        <v>60</v>
      </c>
      <c r="D85" s="41" t="s">
        <v>69</v>
      </c>
      <c r="E85" s="50" t="s">
        <v>115</v>
      </c>
    </row>
    <row r="86" spans="2:5">
      <c r="D86" s="41" t="s">
        <v>71</v>
      </c>
      <c r="E86" s="50" t="s">
        <v>107</v>
      </c>
    </row>
    <row r="87" spans="2:5">
      <c r="D87" s="41" t="s">
        <v>73</v>
      </c>
      <c r="E87" s="50" t="s">
        <v>112</v>
      </c>
    </row>
    <row r="88" spans="2:5">
      <c r="D88" s="41" t="s">
        <v>75</v>
      </c>
      <c r="E88" s="50" t="s">
        <v>113</v>
      </c>
    </row>
    <row r="89" spans="2:5">
      <c r="D89" s="41" t="s">
        <v>77</v>
      </c>
      <c r="E89" s="50" t="s">
        <v>114</v>
      </c>
    </row>
    <row r="90" spans="2:5">
      <c r="D90" s="41" t="s">
        <v>79</v>
      </c>
    </row>
    <row r="91" spans="2:5">
      <c r="D91" s="41" t="s">
        <v>81</v>
      </c>
    </row>
    <row r="92" spans="2:5">
      <c r="D92" s="41" t="s">
        <v>83</v>
      </c>
    </row>
    <row r="93" spans="2:5">
      <c r="D93" s="41" t="s">
        <v>108</v>
      </c>
    </row>
    <row r="94" spans="2:5">
      <c r="D94" s="41" t="s">
        <v>111</v>
      </c>
    </row>
    <row r="95" spans="2:5">
      <c r="D95" s="41" t="s">
        <v>109</v>
      </c>
    </row>
    <row r="96" spans="2:5">
      <c r="D96" s="41" t="s">
        <v>110</v>
      </c>
    </row>
    <row r="98" spans="2:5">
      <c r="B98" t="s">
        <v>117</v>
      </c>
      <c r="D98" s="41" t="s">
        <v>85</v>
      </c>
      <c r="E98" s="50"/>
    </row>
    <row r="99" spans="2:5">
      <c r="D99" s="41" t="s">
        <v>87</v>
      </c>
      <c r="E99" s="50"/>
    </row>
    <row r="100" spans="2:5">
      <c r="D100" s="41" t="s">
        <v>89</v>
      </c>
      <c r="E100" s="50"/>
    </row>
    <row r="101" spans="2:5">
      <c r="D101" s="41" t="s">
        <v>91</v>
      </c>
      <c r="E101" s="50"/>
    </row>
    <row r="102" spans="2:5">
      <c r="D102" s="41" t="s">
        <v>93</v>
      </c>
      <c r="E102" s="50"/>
    </row>
    <row r="103" spans="2:5">
      <c r="D103" s="41" t="s">
        <v>95</v>
      </c>
    </row>
    <row r="104" spans="2:5">
      <c r="D104" s="41" t="s">
        <v>97</v>
      </c>
    </row>
    <row r="105" spans="2:5">
      <c r="D105" s="41" t="s">
        <v>99</v>
      </c>
    </row>
    <row r="106" spans="2:5">
      <c r="D106" s="41" t="s">
        <v>118</v>
      </c>
    </row>
    <row r="107" spans="2:5">
      <c r="D107" s="41" t="s">
        <v>119</v>
      </c>
    </row>
    <row r="108" spans="2:5">
      <c r="D108" s="41" t="s">
        <v>121</v>
      </c>
    </row>
    <row r="109" spans="2: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"/>
  <dimension ref="A1:B43"/>
  <sheetViews>
    <sheetView topLeftCell="A7" workbookViewId="0">
      <selection activeCell="B40" sqref="B40"/>
    </sheetView>
  </sheetViews>
  <sheetFormatPr defaultRowHeight="12.75"/>
  <cols>
    <col min="1" max="1" width="14.7109375" style="53" customWidth="1"/>
    <col min="2" max="2" width="68.42578125" style="52" customWidth="1"/>
    <col min="3" max="16384" width="9.140625" style="52"/>
  </cols>
  <sheetData>
    <row r="1" spans="1:2" ht="15">
      <c r="A1" s="118" t="s">
        <v>271</v>
      </c>
      <c r="B1" s="118" t="s">
        <v>272</v>
      </c>
    </row>
    <row r="2" spans="1:2" ht="15">
      <c r="A2" s="119" t="s">
        <v>293</v>
      </c>
      <c r="B2" s="119" t="s">
        <v>294</v>
      </c>
    </row>
    <row r="3" spans="1:2" ht="15">
      <c r="A3" s="119" t="s">
        <v>295</v>
      </c>
      <c r="B3" s="119" t="s">
        <v>296</v>
      </c>
    </row>
    <row r="4" spans="1:2" ht="30">
      <c r="A4" s="119" t="s">
        <v>297</v>
      </c>
      <c r="B4" s="119" t="s">
        <v>298</v>
      </c>
    </row>
    <row r="5" spans="1:2" ht="15">
      <c r="A5" s="119" t="s">
        <v>299</v>
      </c>
      <c r="B5" s="119" t="s">
        <v>300</v>
      </c>
    </row>
    <row r="6" spans="1:2" ht="30">
      <c r="A6" s="119" t="s">
        <v>301</v>
      </c>
      <c r="B6" s="119" t="s">
        <v>302</v>
      </c>
    </row>
    <row r="7" spans="1:2" ht="15">
      <c r="A7" s="119" t="s">
        <v>303</v>
      </c>
      <c r="B7" s="119" t="s">
        <v>304</v>
      </c>
    </row>
    <row r="8" spans="1:2" ht="15">
      <c r="A8" s="119" t="s">
        <v>305</v>
      </c>
      <c r="B8" s="119" t="s">
        <v>306</v>
      </c>
    </row>
    <row r="9" spans="1:2" ht="15">
      <c r="A9" s="119" t="s">
        <v>307</v>
      </c>
      <c r="B9" s="119" t="s">
        <v>308</v>
      </c>
    </row>
    <row r="10" spans="1:2" ht="15">
      <c r="A10" s="119" t="s">
        <v>309</v>
      </c>
      <c r="B10" s="119" t="s">
        <v>310</v>
      </c>
    </row>
    <row r="11" spans="1:2" ht="15">
      <c r="A11" s="119" t="s">
        <v>311</v>
      </c>
      <c r="B11" s="119" t="s">
        <v>312</v>
      </c>
    </row>
    <row r="12" spans="1:2" ht="15">
      <c r="A12" s="119" t="s">
        <v>313</v>
      </c>
      <c r="B12" s="119" t="s">
        <v>680</v>
      </c>
    </row>
    <row r="13" spans="1:2" ht="15">
      <c r="A13" s="119" t="s">
        <v>314</v>
      </c>
      <c r="B13" s="119" t="s">
        <v>681</v>
      </c>
    </row>
    <row r="14" spans="1:2" ht="15">
      <c r="A14" s="119" t="s">
        <v>315</v>
      </c>
      <c r="B14" s="119" t="s">
        <v>316</v>
      </c>
    </row>
    <row r="15" spans="1:2" ht="15">
      <c r="A15" s="119" t="s">
        <v>317</v>
      </c>
      <c r="B15" s="119" t="s">
        <v>318</v>
      </c>
    </row>
    <row r="16" spans="1:2" ht="15">
      <c r="A16" s="119" t="s">
        <v>319</v>
      </c>
      <c r="B16" s="119" t="s">
        <v>320</v>
      </c>
    </row>
    <row r="17" spans="1:2" ht="15">
      <c r="A17" s="119" t="s">
        <v>321</v>
      </c>
      <c r="B17" s="119" t="s">
        <v>322</v>
      </c>
    </row>
    <row r="18" spans="1:2" ht="15">
      <c r="A18" s="119" t="s">
        <v>323</v>
      </c>
      <c r="B18" s="119" t="s">
        <v>324</v>
      </c>
    </row>
    <row r="19" spans="1:2" ht="15">
      <c r="A19" s="119" t="s">
        <v>325</v>
      </c>
      <c r="B19" s="119" t="s">
        <v>326</v>
      </c>
    </row>
    <row r="20" spans="1:2" ht="15">
      <c r="A20" s="119" t="s">
        <v>327</v>
      </c>
      <c r="B20" s="119" t="s">
        <v>682</v>
      </c>
    </row>
    <row r="21" spans="1:2" ht="15">
      <c r="A21" s="119" t="s">
        <v>328</v>
      </c>
      <c r="B21" s="119" t="s">
        <v>329</v>
      </c>
    </row>
    <row r="22" spans="1:2" ht="15">
      <c r="A22" s="119" t="s">
        <v>330</v>
      </c>
      <c r="B22" s="119" t="s">
        <v>331</v>
      </c>
    </row>
    <row r="23" spans="1:2" ht="15">
      <c r="A23" s="119" t="s">
        <v>332</v>
      </c>
      <c r="B23" s="119" t="s">
        <v>333</v>
      </c>
    </row>
    <row r="24" spans="1:2" ht="15">
      <c r="A24" s="119" t="s">
        <v>334</v>
      </c>
      <c r="B24" s="119" t="s">
        <v>335</v>
      </c>
    </row>
    <row r="25" spans="1:2" ht="15">
      <c r="A25" s="119" t="s">
        <v>336</v>
      </c>
      <c r="B25" s="119" t="s">
        <v>337</v>
      </c>
    </row>
    <row r="26" spans="1:2" ht="15">
      <c r="A26" s="119" t="s">
        <v>338</v>
      </c>
      <c r="B26" s="119" t="s">
        <v>339</v>
      </c>
    </row>
    <row r="27" spans="1:2" ht="15">
      <c r="A27" s="119" t="s">
        <v>340</v>
      </c>
      <c r="B27" s="119" t="s">
        <v>683</v>
      </c>
    </row>
    <row r="28" spans="1:2" ht="15">
      <c r="A28" s="119" t="s">
        <v>341</v>
      </c>
      <c r="B28" s="119" t="s">
        <v>342</v>
      </c>
    </row>
    <row r="29" spans="1:2" ht="15">
      <c r="A29" s="119" t="s">
        <v>343</v>
      </c>
      <c r="B29" s="119" t="s">
        <v>344</v>
      </c>
    </row>
    <row r="30" spans="1:2" ht="15">
      <c r="A30" s="119" t="s">
        <v>345</v>
      </c>
      <c r="B30" s="119" t="s">
        <v>346</v>
      </c>
    </row>
    <row r="31" spans="1:2" ht="15">
      <c r="A31" s="119" t="s">
        <v>347</v>
      </c>
      <c r="B31" s="119" t="s">
        <v>348</v>
      </c>
    </row>
    <row r="32" spans="1:2" ht="15">
      <c r="A32" s="119" t="s">
        <v>349</v>
      </c>
      <c r="B32" s="119" t="s">
        <v>350</v>
      </c>
    </row>
    <row r="33" spans="1:2" ht="15">
      <c r="A33" s="119" t="s">
        <v>351</v>
      </c>
      <c r="B33" s="119" t="s">
        <v>352</v>
      </c>
    </row>
    <row r="34" spans="1:2" ht="15">
      <c r="A34" s="119" t="s">
        <v>353</v>
      </c>
      <c r="B34" s="119" t="s">
        <v>354</v>
      </c>
    </row>
    <row r="35" spans="1:2" ht="15">
      <c r="A35" s="119" t="s">
        <v>355</v>
      </c>
      <c r="B35" s="119" t="s">
        <v>356</v>
      </c>
    </row>
    <row r="36" spans="1:2" ht="15">
      <c r="A36" s="119" t="s">
        <v>357</v>
      </c>
      <c r="B36" s="119" t="s">
        <v>358</v>
      </c>
    </row>
    <row r="37" spans="1:2" ht="15">
      <c r="A37" s="119" t="s">
        <v>359</v>
      </c>
      <c r="B37" s="119" t="s">
        <v>360</v>
      </c>
    </row>
    <row r="38" spans="1:2" ht="15">
      <c r="A38" s="119" t="s">
        <v>361</v>
      </c>
      <c r="B38" s="119" t="s">
        <v>684</v>
      </c>
    </row>
    <row r="39" spans="1:2" ht="15">
      <c r="A39" s="119" t="s">
        <v>362</v>
      </c>
      <c r="B39" s="119" t="s">
        <v>363</v>
      </c>
    </row>
    <row r="40" spans="1:2" ht="15">
      <c r="A40" s="119" t="s">
        <v>365</v>
      </c>
      <c r="B40" s="119" t="s">
        <v>366</v>
      </c>
    </row>
    <row r="41" spans="1:2" ht="15">
      <c r="A41" s="119" t="s">
        <v>367</v>
      </c>
      <c r="B41" s="119" t="s">
        <v>368</v>
      </c>
    </row>
    <row r="42" spans="1:2" ht="15">
      <c r="A42" s="119" t="s">
        <v>369</v>
      </c>
      <c r="B42" s="119" t="s">
        <v>370</v>
      </c>
    </row>
    <row r="43" spans="1:2" ht="15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/>
  <dimension ref="A1:E183"/>
  <sheetViews>
    <sheetView topLeftCell="A160" workbookViewId="0">
      <selection activeCell="A182" sqref="A182:E183"/>
    </sheetView>
  </sheetViews>
  <sheetFormatPr defaultRowHeight="15"/>
  <cols>
    <col min="2" max="2" width="77.5703125" customWidth="1"/>
    <col min="3" max="3" width="12.5703125" bestFit="1" customWidth="1"/>
  </cols>
  <sheetData>
    <row r="1" spans="1:4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>
      <c r="A2" s="13">
        <v>10100</v>
      </c>
      <c r="B2" s="27" t="s">
        <v>207</v>
      </c>
    </row>
    <row r="3" spans="1:4">
      <c r="A3" s="13">
        <v>10200</v>
      </c>
      <c r="B3" s="27" t="s">
        <v>151</v>
      </c>
    </row>
    <row r="4" spans="1:4">
      <c r="A4" s="13">
        <v>10201</v>
      </c>
      <c r="B4" s="27" t="s">
        <v>178</v>
      </c>
    </row>
    <row r="5" spans="1:4">
      <c r="A5" s="13">
        <v>10202</v>
      </c>
      <c r="B5" s="27" t="s">
        <v>269</v>
      </c>
    </row>
    <row r="6" spans="1:4">
      <c r="A6" s="13">
        <v>10204</v>
      </c>
      <c r="B6" s="27" t="s">
        <v>173</v>
      </c>
    </row>
    <row r="7" spans="1:4">
      <c r="A7" s="13">
        <v>10206</v>
      </c>
      <c r="B7" s="27" t="s">
        <v>230</v>
      </c>
    </row>
    <row r="8" spans="1:4">
      <c r="A8" s="13">
        <v>10220</v>
      </c>
      <c r="B8" s="27" t="s">
        <v>231</v>
      </c>
    </row>
    <row r="9" spans="1:4">
      <c r="A9" s="13">
        <v>10222</v>
      </c>
      <c r="B9" s="27" t="s">
        <v>179</v>
      </c>
    </row>
    <row r="10" spans="1:4">
      <c r="A10" s="13">
        <v>10223</v>
      </c>
      <c r="B10" s="27" t="s">
        <v>727</v>
      </c>
    </row>
    <row r="11" spans="1:4">
      <c r="A11" s="13">
        <v>10225</v>
      </c>
      <c r="B11" s="27" t="s">
        <v>177</v>
      </c>
    </row>
    <row r="12" spans="1:4">
      <c r="A12" s="13">
        <v>10228</v>
      </c>
      <c r="B12" s="27" t="s">
        <v>175</v>
      </c>
    </row>
    <row r="13" spans="1:4">
      <c r="A13" s="13">
        <v>10229</v>
      </c>
      <c r="B13" s="27" t="s">
        <v>176</v>
      </c>
    </row>
    <row r="14" spans="1:4">
      <c r="A14" s="13">
        <v>10235</v>
      </c>
      <c r="B14" s="27" t="s">
        <v>691</v>
      </c>
    </row>
    <row r="15" spans="1:4">
      <c r="A15" s="13">
        <v>10237</v>
      </c>
      <c r="B15" s="27" t="s">
        <v>692</v>
      </c>
    </row>
    <row r="16" spans="1:4">
      <c r="A16" s="13">
        <v>10238</v>
      </c>
      <c r="B16" s="27" t="s">
        <v>710</v>
      </c>
    </row>
    <row r="17" spans="1:2">
      <c r="A17" s="13">
        <v>10239</v>
      </c>
      <c r="B17" s="27" t="s">
        <v>711</v>
      </c>
    </row>
    <row r="18" spans="1:2">
      <c r="A18" s="13">
        <v>10240</v>
      </c>
      <c r="B18" s="27" t="s">
        <v>715</v>
      </c>
    </row>
    <row r="19" spans="1:2">
      <c r="A19" s="13">
        <v>10241</v>
      </c>
      <c r="B19" s="27" t="s">
        <v>728</v>
      </c>
    </row>
    <row r="20" spans="1:2">
      <c r="A20" s="13">
        <v>10242</v>
      </c>
      <c r="B20" s="27" t="s">
        <v>712</v>
      </c>
    </row>
    <row r="21" spans="1:2">
      <c r="A21" s="13">
        <v>10243</v>
      </c>
      <c r="B21" s="27" t="s">
        <v>716</v>
      </c>
    </row>
    <row r="22" spans="1:2">
      <c r="A22" s="13">
        <v>10310</v>
      </c>
      <c r="B22" s="27" t="s">
        <v>693</v>
      </c>
    </row>
    <row r="23" spans="1:2">
      <c r="A23" s="13">
        <v>10311</v>
      </c>
      <c r="B23" s="27" t="s">
        <v>248</v>
      </c>
    </row>
    <row r="24" spans="1:2">
      <c r="A24" s="13">
        <v>10312</v>
      </c>
      <c r="B24" s="27" t="s">
        <v>157</v>
      </c>
    </row>
    <row r="25" spans="1:2">
      <c r="A25" s="13">
        <v>10313</v>
      </c>
      <c r="B25" s="27" t="s">
        <v>206</v>
      </c>
    </row>
    <row r="26" spans="1:2">
      <c r="A26" s="13">
        <v>10314</v>
      </c>
      <c r="B26" s="27" t="s">
        <v>694</v>
      </c>
    </row>
    <row r="27" spans="1:2">
      <c r="A27" s="13">
        <v>10520</v>
      </c>
      <c r="B27" s="27" t="s">
        <v>688</v>
      </c>
    </row>
    <row r="28" spans="1:2">
      <c r="A28" s="13">
        <v>10521</v>
      </c>
      <c r="B28" s="27" t="s">
        <v>258</v>
      </c>
    </row>
    <row r="29" spans="1:2">
      <c r="A29" s="13">
        <v>10522</v>
      </c>
      <c r="B29" s="27" t="s">
        <v>205</v>
      </c>
    </row>
    <row r="30" spans="1:2">
      <c r="A30" s="13">
        <v>10523</v>
      </c>
      <c r="B30" s="27" t="s">
        <v>255</v>
      </c>
    </row>
    <row r="31" spans="1:2">
      <c r="A31" s="13">
        <v>10524</v>
      </c>
      <c r="B31" s="27" t="s">
        <v>245</v>
      </c>
    </row>
    <row r="32" spans="1:2">
      <c r="A32" s="13">
        <v>10525</v>
      </c>
      <c r="B32" s="27" t="s">
        <v>253</v>
      </c>
    </row>
    <row r="33" spans="1:2">
      <c r="A33" s="13">
        <v>10526</v>
      </c>
      <c r="B33" s="27" t="s">
        <v>252</v>
      </c>
    </row>
    <row r="34" spans="1:2">
      <c r="A34" s="13">
        <v>10527</v>
      </c>
      <c r="B34" s="27" t="s">
        <v>250</v>
      </c>
    </row>
    <row r="35" spans="1:2">
      <c r="A35" s="13">
        <v>10528</v>
      </c>
      <c r="B35" s="27" t="s">
        <v>695</v>
      </c>
    </row>
    <row r="36" spans="1:2">
      <c r="A36" s="13">
        <v>10600</v>
      </c>
      <c r="B36" s="27" t="s">
        <v>191</v>
      </c>
    </row>
    <row r="37" spans="1:2">
      <c r="A37" s="13">
        <v>10810</v>
      </c>
      <c r="B37" s="27" t="s">
        <v>689</v>
      </c>
    </row>
    <row r="38" spans="1:2">
      <c r="A38" s="13">
        <v>10811</v>
      </c>
      <c r="B38" s="27" t="s">
        <v>155</v>
      </c>
    </row>
    <row r="39" spans="1:2">
      <c r="A39" s="13">
        <v>10812</v>
      </c>
      <c r="B39" s="27" t="s">
        <v>262</v>
      </c>
    </row>
    <row r="40" spans="1:2">
      <c r="A40" s="13">
        <v>10813</v>
      </c>
      <c r="B40" s="27" t="s">
        <v>261</v>
      </c>
    </row>
    <row r="41" spans="1:2">
      <c r="A41" s="13">
        <v>10814</v>
      </c>
      <c r="B41" s="27" t="s">
        <v>696</v>
      </c>
    </row>
    <row r="42" spans="1:2">
      <c r="A42" s="13">
        <v>11800</v>
      </c>
      <c r="B42" s="27" t="s">
        <v>186</v>
      </c>
    </row>
    <row r="43" spans="1:2">
      <c r="A43" s="13">
        <v>11801</v>
      </c>
      <c r="B43" s="27" t="s">
        <v>263</v>
      </c>
    </row>
    <row r="44" spans="1:2">
      <c r="A44" s="13">
        <v>11900</v>
      </c>
      <c r="B44" s="27" t="s">
        <v>185</v>
      </c>
    </row>
    <row r="45" spans="1:2">
      <c r="A45" s="13">
        <v>11902</v>
      </c>
      <c r="B45" s="27" t="s">
        <v>243</v>
      </c>
    </row>
    <row r="46" spans="1:2">
      <c r="A46" s="13">
        <v>12500</v>
      </c>
      <c r="B46" s="27" t="s">
        <v>154</v>
      </c>
    </row>
    <row r="47" spans="1:2">
      <c r="A47" s="13">
        <v>13400</v>
      </c>
      <c r="B47" s="27" t="s">
        <v>697</v>
      </c>
    </row>
    <row r="48" spans="1:2">
      <c r="A48" s="13">
        <v>13401</v>
      </c>
      <c r="B48" s="27" t="s">
        <v>242</v>
      </c>
    </row>
    <row r="49" spans="1:2">
      <c r="A49" s="13">
        <v>13403</v>
      </c>
      <c r="B49" s="27" t="s">
        <v>698</v>
      </c>
    </row>
    <row r="50" spans="1:2">
      <c r="A50" s="13">
        <v>13700</v>
      </c>
      <c r="B50" s="27" t="s">
        <v>189</v>
      </c>
    </row>
    <row r="51" spans="1:2">
      <c r="A51" s="13">
        <v>13701</v>
      </c>
      <c r="B51" s="27" t="s">
        <v>198</v>
      </c>
    </row>
    <row r="52" spans="1:2">
      <c r="A52" s="13">
        <v>13702</v>
      </c>
      <c r="B52" s="27" t="s">
        <v>233</v>
      </c>
    </row>
    <row r="53" spans="1:2">
      <c r="A53" s="13">
        <v>13703</v>
      </c>
      <c r="B53" s="27" t="s">
        <v>265</v>
      </c>
    </row>
    <row r="54" spans="1:2">
      <c r="A54" s="13">
        <v>13704</v>
      </c>
      <c r="B54" s="27" t="s">
        <v>148</v>
      </c>
    </row>
    <row r="55" spans="1:2">
      <c r="A55" s="13">
        <v>13705</v>
      </c>
      <c r="B55" s="27" t="s">
        <v>236</v>
      </c>
    </row>
    <row r="56" spans="1:2">
      <c r="A56" s="13">
        <v>13709</v>
      </c>
      <c r="B56" s="27" t="s">
        <v>163</v>
      </c>
    </row>
    <row r="57" spans="1:2">
      <c r="A57" s="13">
        <v>13710</v>
      </c>
      <c r="B57" s="27" t="s">
        <v>160</v>
      </c>
    </row>
    <row r="58" spans="1:2">
      <c r="A58" s="13">
        <v>13800</v>
      </c>
      <c r="B58" s="27" t="s">
        <v>188</v>
      </c>
    </row>
    <row r="59" spans="1:2">
      <c r="A59" s="13">
        <v>13801</v>
      </c>
      <c r="B59" s="27" t="s">
        <v>129</v>
      </c>
    </row>
    <row r="60" spans="1:2">
      <c r="A60" s="13">
        <v>13802</v>
      </c>
      <c r="B60" s="27" t="s">
        <v>264</v>
      </c>
    </row>
    <row r="61" spans="1:2">
      <c r="A61" s="13">
        <v>13803</v>
      </c>
      <c r="B61" s="27" t="s">
        <v>267</v>
      </c>
    </row>
    <row r="62" spans="1:2">
      <c r="A62" s="13">
        <v>14800</v>
      </c>
      <c r="B62" s="27" t="s">
        <v>699</v>
      </c>
    </row>
    <row r="63" spans="1:2">
      <c r="A63" s="13">
        <v>14801</v>
      </c>
      <c r="B63" s="27" t="s">
        <v>700</v>
      </c>
    </row>
    <row r="64" spans="1:2">
      <c r="A64" s="13">
        <v>14810</v>
      </c>
      <c r="B64" s="27" t="s">
        <v>701</v>
      </c>
    </row>
    <row r="65" spans="1:2">
      <c r="A65" s="13">
        <v>14811</v>
      </c>
      <c r="B65" s="27" t="s">
        <v>256</v>
      </c>
    </row>
    <row r="66" spans="1:2">
      <c r="A66" s="13">
        <v>14812</v>
      </c>
      <c r="B66" s="27" t="s">
        <v>254</v>
      </c>
    </row>
    <row r="67" spans="1:2">
      <c r="A67" s="13">
        <v>14813</v>
      </c>
      <c r="B67" s="27" t="s">
        <v>153</v>
      </c>
    </row>
    <row r="68" spans="1:2">
      <c r="A68" s="13">
        <v>14820</v>
      </c>
      <c r="B68" s="27" t="s">
        <v>702</v>
      </c>
    </row>
    <row r="69" spans="1:2">
      <c r="A69" s="13">
        <v>14830</v>
      </c>
      <c r="B69" s="27" t="s">
        <v>703</v>
      </c>
    </row>
    <row r="70" spans="1:2">
      <c r="A70" s="13">
        <v>14840</v>
      </c>
      <c r="B70" s="27" t="s">
        <v>704</v>
      </c>
    </row>
    <row r="71" spans="1:2">
      <c r="A71" s="13">
        <v>14841</v>
      </c>
      <c r="B71" s="27" t="s">
        <v>244</v>
      </c>
    </row>
    <row r="72" spans="1:2">
      <c r="A72" s="13">
        <v>14842</v>
      </c>
      <c r="B72" s="27" t="s">
        <v>247</v>
      </c>
    </row>
    <row r="73" spans="1:2">
      <c r="A73" s="13">
        <v>14843</v>
      </c>
      <c r="B73" s="27" t="s">
        <v>216</v>
      </c>
    </row>
    <row r="74" spans="1:2">
      <c r="A74" s="13">
        <v>14844</v>
      </c>
      <c r="B74" s="27" t="s">
        <v>257</v>
      </c>
    </row>
    <row r="75" spans="1:2">
      <c r="A75" s="13">
        <v>14845</v>
      </c>
      <c r="B75" s="27" t="s">
        <v>156</v>
      </c>
    </row>
    <row r="76" spans="1:2">
      <c r="A76" s="13">
        <v>14846</v>
      </c>
      <c r="B76" s="27" t="s">
        <v>241</v>
      </c>
    </row>
    <row r="77" spans="1:2">
      <c r="A77" s="13">
        <v>14847</v>
      </c>
      <c r="B77" s="27" t="s">
        <v>251</v>
      </c>
    </row>
    <row r="78" spans="1:2">
      <c r="A78" s="13">
        <v>14848</v>
      </c>
      <c r="B78" s="27" t="s">
        <v>128</v>
      </c>
    </row>
    <row r="79" spans="1:2">
      <c r="A79" s="13">
        <v>20100</v>
      </c>
      <c r="B79" s="27" t="s">
        <v>193</v>
      </c>
    </row>
    <row r="80" spans="1:2">
      <c r="A80" s="13">
        <v>20101</v>
      </c>
      <c r="B80" s="27" t="s">
        <v>194</v>
      </c>
    </row>
    <row r="81" spans="1:2">
      <c r="A81" s="13">
        <v>20102</v>
      </c>
      <c r="B81" s="27" t="s">
        <v>158</v>
      </c>
    </row>
    <row r="82" spans="1:2">
      <c r="A82" s="13">
        <v>20103</v>
      </c>
      <c r="B82" s="27" t="s">
        <v>266</v>
      </c>
    </row>
    <row r="83" spans="1:2">
      <c r="A83" s="13">
        <v>30100</v>
      </c>
      <c r="B83" s="27" t="s">
        <v>260</v>
      </c>
    </row>
    <row r="84" spans="1:2">
      <c r="A84" s="13">
        <v>30203</v>
      </c>
      <c r="B84" s="27" t="s">
        <v>226</v>
      </c>
    </row>
    <row r="85" spans="1:2">
      <c r="A85" s="13">
        <v>30204</v>
      </c>
      <c r="B85" s="27" t="s">
        <v>225</v>
      </c>
    </row>
    <row r="86" spans="1:2">
      <c r="A86" s="13">
        <v>30210</v>
      </c>
      <c r="B86" s="27" t="s">
        <v>259</v>
      </c>
    </row>
    <row r="87" spans="1:2">
      <c r="A87" s="13">
        <v>30211</v>
      </c>
      <c r="B87" s="27" t="s">
        <v>131</v>
      </c>
    </row>
    <row r="88" spans="1:2">
      <c r="A88" s="13">
        <v>30214</v>
      </c>
      <c r="B88" s="27" t="s">
        <v>240</v>
      </c>
    </row>
    <row r="89" spans="1:2">
      <c r="A89" s="13">
        <v>30215</v>
      </c>
      <c r="B89" s="27" t="s">
        <v>159</v>
      </c>
    </row>
    <row r="90" spans="1:2">
      <c r="A90" s="13">
        <v>30216</v>
      </c>
      <c r="B90" s="27" t="s">
        <v>146</v>
      </c>
    </row>
    <row r="91" spans="1:2">
      <c r="A91" s="13">
        <v>30221</v>
      </c>
      <c r="B91" s="27" t="s">
        <v>150</v>
      </c>
    </row>
    <row r="92" spans="1:2">
      <c r="A92" s="13">
        <v>30222</v>
      </c>
      <c r="B92" s="27" t="s">
        <v>209</v>
      </c>
    </row>
    <row r="93" spans="1:2">
      <c r="A93" s="13">
        <v>30225</v>
      </c>
      <c r="B93" s="27" t="s">
        <v>149</v>
      </c>
    </row>
    <row r="94" spans="1:2">
      <c r="A94" s="13">
        <v>30226</v>
      </c>
      <c r="B94" s="27" t="s">
        <v>197</v>
      </c>
    </row>
    <row r="95" spans="1:2">
      <c r="A95" s="13">
        <v>30227</v>
      </c>
      <c r="B95" s="27" t="s">
        <v>210</v>
      </c>
    </row>
    <row r="96" spans="1:2">
      <c r="A96" s="13">
        <v>30228</v>
      </c>
      <c r="B96" s="27" t="s">
        <v>147</v>
      </c>
    </row>
    <row r="97" spans="1:2">
      <c r="A97" s="13">
        <v>30229</v>
      </c>
      <c r="B97" s="27" t="s">
        <v>196</v>
      </c>
    </row>
    <row r="98" spans="1:2">
      <c r="A98" s="13">
        <v>30232</v>
      </c>
      <c r="B98" s="27" t="s">
        <v>705</v>
      </c>
    </row>
    <row r="99" spans="1:2">
      <c r="A99" s="13">
        <v>30233</v>
      </c>
      <c r="B99" s="27" t="s">
        <v>208</v>
      </c>
    </row>
    <row r="100" spans="1:2">
      <c r="A100" s="13">
        <v>30235</v>
      </c>
      <c r="B100" s="27" t="s">
        <v>239</v>
      </c>
    </row>
    <row r="101" spans="1:2">
      <c r="A101" s="13">
        <v>30236</v>
      </c>
      <c r="B101" s="27" t="s">
        <v>130</v>
      </c>
    </row>
    <row r="102" spans="1:2">
      <c r="A102" s="13">
        <v>30240</v>
      </c>
      <c r="B102" s="27" t="s">
        <v>237</v>
      </c>
    </row>
    <row r="103" spans="1:2">
      <c r="A103" s="13">
        <v>30250</v>
      </c>
      <c r="B103" s="27" t="s">
        <v>170</v>
      </c>
    </row>
    <row r="104" spans="1:2">
      <c r="A104" s="13">
        <v>40010</v>
      </c>
      <c r="B104" s="27" t="s">
        <v>706</v>
      </c>
    </row>
    <row r="105" spans="1:2">
      <c r="A105" s="13">
        <v>40100</v>
      </c>
      <c r="B105" s="27" t="s">
        <v>223</v>
      </c>
    </row>
    <row r="106" spans="1:2">
      <c r="A106" s="13">
        <v>40400</v>
      </c>
      <c r="B106" s="27" t="s">
        <v>221</v>
      </c>
    </row>
    <row r="107" spans="1:2">
      <c r="A107" s="13">
        <v>40500</v>
      </c>
      <c r="B107" s="27" t="s">
        <v>224</v>
      </c>
    </row>
    <row r="108" spans="1:2">
      <c r="A108" s="13">
        <v>40600</v>
      </c>
      <c r="B108" s="27" t="s">
        <v>220</v>
      </c>
    </row>
    <row r="109" spans="1:2">
      <c r="A109" s="13">
        <v>40700</v>
      </c>
      <c r="B109" s="27" t="s">
        <v>217</v>
      </c>
    </row>
    <row r="110" spans="1:2">
      <c r="A110" s="13">
        <v>40800</v>
      </c>
      <c r="B110" s="27" t="s">
        <v>222</v>
      </c>
    </row>
    <row r="111" spans="1:2">
      <c r="A111" s="13">
        <v>41000</v>
      </c>
      <c r="B111" s="27" t="s">
        <v>644</v>
      </c>
    </row>
    <row r="112" spans="1:2">
      <c r="A112" s="13">
        <v>41100</v>
      </c>
      <c r="B112" s="27" t="s">
        <v>246</v>
      </c>
    </row>
    <row r="113" spans="1:2">
      <c r="A113" s="13">
        <v>41102</v>
      </c>
      <c r="B113" s="27" t="s">
        <v>229</v>
      </c>
    </row>
    <row r="114" spans="1:2">
      <c r="A114" s="13">
        <v>41103</v>
      </c>
      <c r="B114" s="27" t="s">
        <v>232</v>
      </c>
    </row>
    <row r="115" spans="1:2">
      <c r="A115" s="13">
        <v>41104</v>
      </c>
      <c r="B115" s="27" t="s">
        <v>228</v>
      </c>
    </row>
    <row r="116" spans="1:2">
      <c r="A116" s="13">
        <v>41105</v>
      </c>
      <c r="B116" s="27" t="s">
        <v>171</v>
      </c>
    </row>
    <row r="117" spans="1:2">
      <c r="A117" s="13">
        <v>41106</v>
      </c>
      <c r="B117" s="27" t="s">
        <v>165</v>
      </c>
    </row>
    <row r="118" spans="1:2">
      <c r="A118" s="13">
        <v>41107</v>
      </c>
      <c r="B118" s="27" t="s">
        <v>172</v>
      </c>
    </row>
    <row r="119" spans="1:2">
      <c r="A119" s="13">
        <v>41108</v>
      </c>
      <c r="B119" s="27" t="s">
        <v>234</v>
      </c>
    </row>
    <row r="120" spans="1:2">
      <c r="A120" s="13">
        <v>41109</v>
      </c>
      <c r="B120" s="27" t="s">
        <v>184</v>
      </c>
    </row>
    <row r="121" spans="1:2">
      <c r="A121" s="13">
        <v>41110</v>
      </c>
      <c r="B121" s="27" t="s">
        <v>180</v>
      </c>
    </row>
    <row r="122" spans="1:2">
      <c r="A122" s="13">
        <v>41111</v>
      </c>
      <c r="B122" s="27" t="s">
        <v>203</v>
      </c>
    </row>
    <row r="123" spans="1:2">
      <c r="A123" s="13">
        <v>41112</v>
      </c>
      <c r="B123" s="27" t="s">
        <v>134</v>
      </c>
    </row>
    <row r="124" spans="1:2">
      <c r="A124" s="13">
        <v>41113</v>
      </c>
      <c r="B124" s="27" t="s">
        <v>270</v>
      </c>
    </row>
    <row r="125" spans="1:2">
      <c r="A125" s="13">
        <v>41114</v>
      </c>
      <c r="B125" s="27" t="s">
        <v>204</v>
      </c>
    </row>
    <row r="126" spans="1:2">
      <c r="A126" s="13">
        <v>41115</v>
      </c>
      <c r="B126" s="27" t="s">
        <v>133</v>
      </c>
    </row>
    <row r="127" spans="1:2">
      <c r="A127" s="13">
        <v>41116</v>
      </c>
      <c r="B127" s="27" t="s">
        <v>164</v>
      </c>
    </row>
    <row r="128" spans="1:2">
      <c r="A128" s="13">
        <v>41117</v>
      </c>
      <c r="B128" s="27" t="s">
        <v>167</v>
      </c>
    </row>
    <row r="129" spans="1:2">
      <c r="A129" s="13">
        <v>41118</v>
      </c>
      <c r="B129" s="27" t="s">
        <v>192</v>
      </c>
    </row>
    <row r="130" spans="1:2">
      <c r="A130" s="13">
        <v>41119</v>
      </c>
      <c r="B130" s="27" t="s">
        <v>214</v>
      </c>
    </row>
    <row r="131" spans="1:2">
      <c r="A131" s="13">
        <v>41120</v>
      </c>
      <c r="B131" s="27" t="s">
        <v>213</v>
      </c>
    </row>
    <row r="132" spans="1:2">
      <c r="A132" s="13">
        <v>41121</v>
      </c>
      <c r="B132" s="27" t="s">
        <v>195</v>
      </c>
    </row>
    <row r="133" spans="1:2">
      <c r="A133" s="13">
        <v>41122</v>
      </c>
      <c r="B133" s="27" t="s">
        <v>238</v>
      </c>
    </row>
    <row r="134" spans="1:2">
      <c r="A134" s="13">
        <v>41123</v>
      </c>
      <c r="B134" s="27" t="s">
        <v>200</v>
      </c>
    </row>
    <row r="135" spans="1:2">
      <c r="A135" s="13">
        <v>41124</v>
      </c>
      <c r="B135" s="27" t="s">
        <v>169</v>
      </c>
    </row>
    <row r="136" spans="1:2">
      <c r="A136" s="13">
        <v>41125</v>
      </c>
      <c r="B136" s="27" t="s">
        <v>212</v>
      </c>
    </row>
    <row r="137" spans="1:2">
      <c r="A137" s="13">
        <v>41126</v>
      </c>
      <c r="B137" s="27" t="s">
        <v>181</v>
      </c>
    </row>
    <row r="138" spans="1:2">
      <c r="A138" s="13">
        <v>41127</v>
      </c>
      <c r="B138" s="27" t="s">
        <v>199</v>
      </c>
    </row>
    <row r="139" spans="1:2">
      <c r="A139" s="13">
        <v>41128</v>
      </c>
      <c r="B139" s="27" t="s">
        <v>211</v>
      </c>
    </row>
    <row r="140" spans="1:2">
      <c r="A140" s="13">
        <v>41129</v>
      </c>
      <c r="B140" s="27" t="s">
        <v>182</v>
      </c>
    </row>
    <row r="141" spans="1:2">
      <c r="A141" s="13">
        <v>41130</v>
      </c>
      <c r="B141" s="27" t="s">
        <v>183</v>
      </c>
    </row>
    <row r="142" spans="1:2">
      <c r="A142" s="13">
        <v>41140</v>
      </c>
      <c r="B142" s="27" t="s">
        <v>707</v>
      </c>
    </row>
    <row r="143" spans="1:2">
      <c r="A143" s="13">
        <v>41200</v>
      </c>
      <c r="B143" s="27" t="s">
        <v>249</v>
      </c>
    </row>
    <row r="144" spans="1:2">
      <c r="A144" s="13">
        <v>41210</v>
      </c>
      <c r="B144" s="27" t="s">
        <v>219</v>
      </c>
    </row>
    <row r="145" spans="1:2">
      <c r="A145" s="13">
        <v>41300</v>
      </c>
      <c r="B145" s="27" t="s">
        <v>132</v>
      </c>
    </row>
    <row r="146" spans="1:2">
      <c r="A146" s="13">
        <v>41301</v>
      </c>
      <c r="B146" s="27" t="s">
        <v>690</v>
      </c>
    </row>
    <row r="147" spans="1:2">
      <c r="A147" s="13">
        <v>42200</v>
      </c>
      <c r="B147" s="27" t="s">
        <v>174</v>
      </c>
    </row>
    <row r="148" spans="1:2">
      <c r="A148" s="13">
        <v>42300</v>
      </c>
      <c r="B148" s="27" t="s">
        <v>235</v>
      </c>
    </row>
    <row r="149" spans="1:2">
      <c r="A149" s="13">
        <v>42400</v>
      </c>
      <c r="B149" s="27" t="s">
        <v>227</v>
      </c>
    </row>
    <row r="150" spans="1:2">
      <c r="A150" s="13">
        <v>42600</v>
      </c>
      <c r="B150" s="27" t="s">
        <v>202</v>
      </c>
    </row>
    <row r="151" spans="1:2">
      <c r="A151" s="13">
        <v>42700</v>
      </c>
      <c r="B151" s="27" t="s">
        <v>166</v>
      </c>
    </row>
    <row r="152" spans="1:2">
      <c r="A152" s="13">
        <v>42800</v>
      </c>
      <c r="B152" s="27" t="s">
        <v>215</v>
      </c>
    </row>
    <row r="153" spans="1:2">
      <c r="A153" s="13">
        <v>43200</v>
      </c>
      <c r="B153" s="27" t="s">
        <v>127</v>
      </c>
    </row>
    <row r="154" spans="1:2">
      <c r="A154" s="13">
        <v>43300</v>
      </c>
      <c r="B154" s="27" t="s">
        <v>201</v>
      </c>
    </row>
    <row r="155" spans="1:2">
      <c r="A155" s="13">
        <v>43400</v>
      </c>
      <c r="B155" s="27" t="s">
        <v>218</v>
      </c>
    </row>
    <row r="156" spans="1:2">
      <c r="A156" s="13">
        <v>43500</v>
      </c>
      <c r="B156" s="27" t="s">
        <v>645</v>
      </c>
    </row>
    <row r="157" spans="1:2">
      <c r="A157" s="13">
        <v>50006</v>
      </c>
      <c r="B157" s="27" t="s">
        <v>144</v>
      </c>
    </row>
    <row r="158" spans="1:2">
      <c r="A158" s="13">
        <v>50010</v>
      </c>
      <c r="B158" s="27" t="s">
        <v>168</v>
      </c>
    </row>
    <row r="159" spans="1:2">
      <c r="A159" s="13">
        <v>50011</v>
      </c>
      <c r="B159" s="27" t="s">
        <v>162</v>
      </c>
    </row>
    <row r="160" spans="1:2">
      <c r="A160" s="13">
        <v>50021</v>
      </c>
      <c r="B160" s="27" t="s">
        <v>139</v>
      </c>
    </row>
    <row r="161" spans="1:2">
      <c r="A161" s="13">
        <v>50023</v>
      </c>
      <c r="B161" s="27" t="s">
        <v>142</v>
      </c>
    </row>
    <row r="162" spans="1:2">
      <c r="A162" s="13">
        <v>50025</v>
      </c>
      <c r="B162" s="27" t="s">
        <v>143</v>
      </c>
    </row>
    <row r="163" spans="1:2">
      <c r="A163" s="13">
        <v>50031</v>
      </c>
      <c r="B163" s="27" t="s">
        <v>135</v>
      </c>
    </row>
    <row r="164" spans="1:2">
      <c r="A164" s="13">
        <v>50038</v>
      </c>
      <c r="B164" s="27" t="s">
        <v>140</v>
      </c>
    </row>
    <row r="165" spans="1:2">
      <c r="A165" s="13">
        <v>50043</v>
      </c>
      <c r="B165" s="27" t="s">
        <v>713</v>
      </c>
    </row>
    <row r="166" spans="1:2">
      <c r="A166" s="13">
        <v>50044</v>
      </c>
      <c r="B166" s="27" t="s">
        <v>137</v>
      </c>
    </row>
    <row r="167" spans="1:2">
      <c r="A167" s="13">
        <v>50045</v>
      </c>
      <c r="B167" s="27" t="s">
        <v>268</v>
      </c>
    </row>
    <row r="168" spans="1:2">
      <c r="A168" s="13">
        <v>50046</v>
      </c>
      <c r="B168" s="27" t="s">
        <v>136</v>
      </c>
    </row>
    <row r="169" spans="1:2">
      <c r="A169" s="13">
        <v>50047</v>
      </c>
      <c r="B169" s="27" t="s">
        <v>145</v>
      </c>
    </row>
    <row r="170" spans="1:2">
      <c r="A170" s="13">
        <v>50048</v>
      </c>
      <c r="B170" s="27" t="s">
        <v>141</v>
      </c>
    </row>
    <row r="171" spans="1:2">
      <c r="A171" s="13">
        <v>50049</v>
      </c>
      <c r="B171" s="27" t="s">
        <v>708</v>
      </c>
    </row>
    <row r="172" spans="1:2">
      <c r="A172" s="13">
        <v>50050</v>
      </c>
      <c r="B172" s="27" t="s">
        <v>138</v>
      </c>
    </row>
    <row r="173" spans="1:2">
      <c r="A173" s="13">
        <v>50051</v>
      </c>
      <c r="B173" s="27" t="s">
        <v>717</v>
      </c>
    </row>
    <row r="174" spans="1:2">
      <c r="A174" s="13">
        <v>50052</v>
      </c>
      <c r="B174" s="27" t="s">
        <v>714</v>
      </c>
    </row>
    <row r="175" spans="1:2">
      <c r="A175" s="13">
        <v>61029</v>
      </c>
      <c r="B175" s="27" t="s">
        <v>126</v>
      </c>
    </row>
    <row r="176" spans="1:2">
      <c r="A176" s="13">
        <v>61030</v>
      </c>
      <c r="B176" s="27" t="s">
        <v>190</v>
      </c>
    </row>
    <row r="177" spans="1:5">
      <c r="A177" s="13">
        <v>61031</v>
      </c>
      <c r="B177" s="27" t="s">
        <v>152</v>
      </c>
    </row>
    <row r="178" spans="1:5">
      <c r="A178" s="13">
        <v>61032</v>
      </c>
      <c r="B178" s="27" t="s">
        <v>709</v>
      </c>
    </row>
    <row r="179" spans="1:5">
      <c r="A179" s="13">
        <v>61040</v>
      </c>
      <c r="B179" s="27" t="s">
        <v>187</v>
      </c>
    </row>
    <row r="180" spans="1:5">
      <c r="A180" s="13">
        <v>64040</v>
      </c>
      <c r="B180" s="27" t="s">
        <v>161</v>
      </c>
    </row>
    <row r="181" spans="1:5">
      <c r="A181" s="129" t="s">
        <v>455</v>
      </c>
      <c r="B181" s="130"/>
    </row>
    <row r="182" spans="1: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/>
  <dimension ref="A1:B28"/>
  <sheetViews>
    <sheetView workbookViewId="0">
      <selection activeCell="B9" sqref="B9"/>
    </sheetView>
  </sheetViews>
  <sheetFormatPr defaultRowHeight="15.75"/>
  <cols>
    <col min="1" max="1" width="9.140625" style="138"/>
    <col min="2" max="2" width="101" style="139" customWidth="1"/>
  </cols>
  <sheetData>
    <row r="1" spans="1:2">
      <c r="A1" s="131">
        <v>5111</v>
      </c>
      <c r="B1" s="132" t="s">
        <v>413</v>
      </c>
    </row>
    <row r="2" spans="1:2">
      <c r="A2" s="131">
        <v>5112</v>
      </c>
      <c r="B2" s="132" t="s">
        <v>414</v>
      </c>
    </row>
    <row r="3" spans="1:2">
      <c r="A3" s="131">
        <v>5113</v>
      </c>
      <c r="B3" s="132" t="s">
        <v>415</v>
      </c>
    </row>
    <row r="4" spans="1:2">
      <c r="A4" s="131">
        <v>5114</v>
      </c>
      <c r="B4" s="132" t="s">
        <v>416</v>
      </c>
    </row>
    <row r="5" spans="1:2">
      <c r="A5" s="131">
        <v>5121</v>
      </c>
      <c r="B5" s="132" t="s">
        <v>418</v>
      </c>
    </row>
    <row r="6" spans="1:2">
      <c r="A6" s="131">
        <v>5122</v>
      </c>
      <c r="B6" s="132" t="s">
        <v>419</v>
      </c>
    </row>
    <row r="7" spans="1:2">
      <c r="A7" s="131">
        <v>5123</v>
      </c>
      <c r="B7" s="132" t="s">
        <v>420</v>
      </c>
    </row>
    <row r="8" spans="1:2">
      <c r="A8" s="131">
        <v>5124</v>
      </c>
      <c r="B8" s="132" t="s">
        <v>421</v>
      </c>
    </row>
    <row r="9" spans="1:2">
      <c r="A9" s="131">
        <v>5125</v>
      </c>
      <c r="B9" s="132" t="s">
        <v>422</v>
      </c>
    </row>
    <row r="10" spans="1:2">
      <c r="A10" s="131">
        <v>5126</v>
      </c>
      <c r="B10" s="132" t="s">
        <v>423</v>
      </c>
    </row>
    <row r="11" spans="1:2">
      <c r="A11" s="131">
        <v>5127</v>
      </c>
      <c r="B11" s="132" t="s">
        <v>424</v>
      </c>
    </row>
    <row r="12" spans="1:2">
      <c r="A12" s="131">
        <v>5128</v>
      </c>
      <c r="B12" s="132" t="s">
        <v>425</v>
      </c>
    </row>
    <row r="13" spans="1:2">
      <c r="A13" s="131">
        <v>5129</v>
      </c>
      <c r="B13" s="132" t="s">
        <v>426</v>
      </c>
    </row>
    <row r="14" spans="1:2">
      <c r="A14" s="131">
        <v>5131</v>
      </c>
      <c r="B14" s="132" t="s">
        <v>427</v>
      </c>
    </row>
    <row r="15" spans="1:2">
      <c r="A15" s="133">
        <v>5141</v>
      </c>
      <c r="B15" s="132" t="s">
        <v>428</v>
      </c>
    </row>
    <row r="16" spans="1:2">
      <c r="A16" s="133">
        <v>5151</v>
      </c>
      <c r="B16" s="132" t="s">
        <v>429</v>
      </c>
    </row>
    <row r="17" spans="1:2">
      <c r="A17" s="131">
        <v>5211</v>
      </c>
      <c r="B17" s="132" t="s">
        <v>430</v>
      </c>
    </row>
    <row r="18" spans="1:2">
      <c r="A18" s="131">
        <v>5221</v>
      </c>
      <c r="B18" s="132" t="s">
        <v>432</v>
      </c>
    </row>
    <row r="19" spans="1:2">
      <c r="A19" s="131">
        <v>5222</v>
      </c>
      <c r="B19" s="132" t="s">
        <v>433</v>
      </c>
    </row>
    <row r="20" spans="1:2">
      <c r="A20" s="131">
        <v>5223</v>
      </c>
      <c r="B20" s="132" t="s">
        <v>434</v>
      </c>
    </row>
    <row r="21" spans="1:2">
      <c r="A21" s="131">
        <v>5231</v>
      </c>
      <c r="B21" s="132" t="s">
        <v>435</v>
      </c>
    </row>
    <row r="22" spans="1:2">
      <c r="A22" s="131">
        <v>5311</v>
      </c>
      <c r="B22" s="132" t="s">
        <v>436</v>
      </c>
    </row>
    <row r="23" spans="1:2">
      <c r="A23" s="131">
        <v>5411</v>
      </c>
      <c r="B23" s="132" t="s">
        <v>437</v>
      </c>
    </row>
    <row r="24" spans="1:2">
      <c r="A24" s="131">
        <v>5421</v>
      </c>
      <c r="B24" s="132" t="s">
        <v>439</v>
      </c>
    </row>
    <row r="25" spans="1:2">
      <c r="A25" s="131">
        <v>5431</v>
      </c>
      <c r="B25" s="132" t="s">
        <v>441</v>
      </c>
    </row>
    <row r="26" spans="1:2">
      <c r="A26" s="134">
        <v>5432</v>
      </c>
      <c r="B26" s="135" t="s">
        <v>442</v>
      </c>
    </row>
    <row r="27" spans="1:2">
      <c r="A27" s="136">
        <v>5511</v>
      </c>
      <c r="B27" s="137" t="s">
        <v>443</v>
      </c>
    </row>
    <row r="28" spans="1:2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/>
  <dimension ref="A1:B16"/>
  <sheetViews>
    <sheetView workbookViewId="0">
      <selection activeCell="B20" sqref="B20"/>
    </sheetView>
  </sheetViews>
  <sheetFormatPr defaultRowHeight="15"/>
  <cols>
    <col min="2" max="2" width="59.28515625" customWidth="1"/>
  </cols>
  <sheetData>
    <row r="1" spans="1:2">
      <c r="A1" s="1" t="s">
        <v>276</v>
      </c>
      <c r="B1" s="1" t="s">
        <v>273</v>
      </c>
    </row>
    <row r="2" spans="1:2">
      <c r="A2" s="2">
        <v>1</v>
      </c>
      <c r="B2" s="3" t="s">
        <v>279</v>
      </c>
    </row>
    <row r="3" spans="1:2">
      <c r="A3" s="2">
        <v>4</v>
      </c>
      <c r="B3" s="51" t="s">
        <v>280</v>
      </c>
    </row>
    <row r="4" spans="1:2">
      <c r="A4" s="2">
        <f>+A3+1</f>
        <v>5</v>
      </c>
      <c r="B4" s="3" t="s">
        <v>281</v>
      </c>
    </row>
    <row r="5" spans="1:2">
      <c r="A5" s="2">
        <f t="shared" ref="A5:A15" si="0">+A4+1</f>
        <v>6</v>
      </c>
      <c r="B5" s="4" t="s">
        <v>282</v>
      </c>
    </row>
    <row r="6" spans="1:2">
      <c r="A6" s="2">
        <f t="shared" si="0"/>
        <v>7</v>
      </c>
      <c r="B6" s="3" t="s">
        <v>283</v>
      </c>
    </row>
    <row r="7" spans="1:2">
      <c r="A7" s="2">
        <f t="shared" si="0"/>
        <v>8</v>
      </c>
      <c r="B7" s="3" t="s">
        <v>284</v>
      </c>
    </row>
    <row r="8" spans="1:2">
      <c r="A8" s="2">
        <f t="shared" si="0"/>
        <v>9</v>
      </c>
      <c r="B8" s="3" t="s">
        <v>285</v>
      </c>
    </row>
    <row r="9" spans="1:2">
      <c r="A9" s="2">
        <f t="shared" si="0"/>
        <v>10</v>
      </c>
      <c r="B9" s="3" t="s">
        <v>286</v>
      </c>
    </row>
    <row r="10" spans="1:2">
      <c r="A10" s="2">
        <f t="shared" si="0"/>
        <v>11</v>
      </c>
      <c r="B10" s="3" t="s">
        <v>287</v>
      </c>
    </row>
    <row r="11" spans="1:2" ht="28.5">
      <c r="A11" s="2">
        <f t="shared" si="0"/>
        <v>12</v>
      </c>
      <c r="B11" s="3" t="s">
        <v>288</v>
      </c>
    </row>
    <row r="12" spans="1:2">
      <c r="A12" s="2">
        <f t="shared" si="0"/>
        <v>13</v>
      </c>
      <c r="B12" s="51" t="s">
        <v>289</v>
      </c>
    </row>
    <row r="13" spans="1:2" ht="28.5">
      <c r="A13" s="2">
        <f t="shared" si="0"/>
        <v>14</v>
      </c>
      <c r="B13" s="3" t="s">
        <v>290</v>
      </c>
    </row>
    <row r="14" spans="1:2">
      <c r="A14" s="2">
        <f t="shared" si="0"/>
        <v>15</v>
      </c>
      <c r="B14" s="3" t="s">
        <v>291</v>
      </c>
    </row>
    <row r="15" spans="1:2">
      <c r="A15" s="2">
        <f t="shared" si="0"/>
        <v>16</v>
      </c>
      <c r="B15" s="3" t="s">
        <v>292</v>
      </c>
    </row>
    <row r="16" spans="1:2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dragisa</cp:lastModifiedBy>
  <cp:lastPrinted>2015-11-05T14:37:22Z</cp:lastPrinted>
  <dcterms:created xsi:type="dcterms:W3CDTF">2010-07-07T09:12:55Z</dcterms:created>
  <dcterms:modified xsi:type="dcterms:W3CDTF">2020-07-21T04:57:18Z</dcterms:modified>
</cp:coreProperties>
</file>